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HLST Santacruz\The Erica\"/>
    </mc:Choice>
  </mc:AlternateContent>
  <xr:revisionPtr revIDLastSave="0" documentId="13_ncr:1_{017F4708-E1DA-4550-A726-CE80D07141C2}" xr6:coauthVersionLast="47" xr6:coauthVersionMax="47" xr10:uidLastSave="{00000000-0000-0000-0000-000000000000}"/>
  <bookViews>
    <workbookView xWindow="-120" yWindow="-120" windowWidth="29040" windowHeight="15720" tabRatio="451" activeTab="3" xr2:uid="{00000000-000D-0000-FFFF-FFFF00000000}"/>
  </bookViews>
  <sheets>
    <sheet name="The Erica" sheetId="102" r:id="rId1"/>
    <sheet name="The Erica (Sale)" sheetId="106" r:id="rId2"/>
    <sheet name="The Erica (Rehab)" sheetId="107" r:id="rId3"/>
    <sheet name="Total" sheetId="68" r:id="rId4"/>
    <sheet name="RERA" sheetId="73" r:id="rId5"/>
    <sheet name="Typical Floor" sheetId="92" r:id="rId6"/>
    <sheet name="nby igr" sheetId="93" r:id="rId7"/>
    <sheet name="RR" sheetId="103" r:id="rId8"/>
  </sheets>
  <definedNames>
    <definedName name="_xlnm._FilterDatabase" localSheetId="4" hidden="1">RERA!$E$65:$E$102</definedName>
    <definedName name="_xlnm._FilterDatabase" localSheetId="0" hidden="1">'The Erica'!$L$1:$L$72</definedName>
    <definedName name="_xlnm._FilterDatabase" localSheetId="2" hidden="1">'The Erica (Rehab)'!$D$2:$D$42</definedName>
    <definedName name="_xlnm._FilterDatabase" localSheetId="1" hidden="1">'The Erica (Sale)'!$D$1:$D$32</definedName>
    <definedName name="_xlnm._FilterDatabase" localSheetId="5" hidden="1">'Typical Floor'!#REF!</definedName>
  </definedNames>
  <calcPr calcId="191029"/>
</workbook>
</file>

<file path=xl/calcChain.xml><?xml version="1.0" encoding="utf-8"?>
<calcChain xmlns="http://schemas.openxmlformats.org/spreadsheetml/2006/main">
  <c r="I8" i="68" l="1"/>
  <c r="F4" i="68"/>
  <c r="E4" i="68"/>
  <c r="D4" i="68"/>
  <c r="H3" i="68"/>
  <c r="G3" i="68"/>
  <c r="F3" i="68"/>
  <c r="E3" i="68"/>
  <c r="D3" i="68"/>
  <c r="E42" i="107"/>
  <c r="I41" i="107"/>
  <c r="J41" i="107" s="1"/>
  <c r="F41" i="107"/>
  <c r="K41" i="107" s="1"/>
  <c r="I40" i="107"/>
  <c r="J40" i="107" s="1"/>
  <c r="F40" i="107"/>
  <c r="K40" i="107" s="1"/>
  <c r="I39" i="107"/>
  <c r="J39" i="107" s="1"/>
  <c r="F39" i="107"/>
  <c r="K39" i="107" s="1"/>
  <c r="I38" i="107"/>
  <c r="J38" i="107" s="1"/>
  <c r="F38" i="107"/>
  <c r="K38" i="107" s="1"/>
  <c r="I37" i="107"/>
  <c r="J37" i="107" s="1"/>
  <c r="F37" i="107"/>
  <c r="K37" i="107" s="1"/>
  <c r="I36" i="107"/>
  <c r="J36" i="107" s="1"/>
  <c r="F36" i="107"/>
  <c r="K36" i="107" s="1"/>
  <c r="I35" i="107"/>
  <c r="J35" i="107" s="1"/>
  <c r="F35" i="107"/>
  <c r="K35" i="107" s="1"/>
  <c r="I34" i="107"/>
  <c r="J34" i="107" s="1"/>
  <c r="F34" i="107"/>
  <c r="K34" i="107" s="1"/>
  <c r="I33" i="107"/>
  <c r="J33" i="107" s="1"/>
  <c r="F33" i="107"/>
  <c r="K33" i="107" s="1"/>
  <c r="I32" i="107"/>
  <c r="J32" i="107" s="1"/>
  <c r="F32" i="107"/>
  <c r="K32" i="107" s="1"/>
  <c r="I31" i="107"/>
  <c r="J31" i="107" s="1"/>
  <c r="F31" i="107"/>
  <c r="K31" i="107" s="1"/>
  <c r="I30" i="107"/>
  <c r="J30" i="107" s="1"/>
  <c r="F30" i="107"/>
  <c r="K30" i="107" s="1"/>
  <c r="I29" i="107"/>
  <c r="J29" i="107" s="1"/>
  <c r="F29" i="107"/>
  <c r="K29" i="107" s="1"/>
  <c r="I28" i="107"/>
  <c r="J28" i="107" s="1"/>
  <c r="F28" i="107"/>
  <c r="K28" i="107" s="1"/>
  <c r="I27" i="107"/>
  <c r="J27" i="107" s="1"/>
  <c r="F27" i="107"/>
  <c r="K27" i="107" s="1"/>
  <c r="I26" i="107"/>
  <c r="J26" i="107" s="1"/>
  <c r="F26" i="107"/>
  <c r="K26" i="107" s="1"/>
  <c r="I25" i="107"/>
  <c r="J25" i="107" s="1"/>
  <c r="F25" i="107"/>
  <c r="K25" i="107" s="1"/>
  <c r="I24" i="107"/>
  <c r="J24" i="107" s="1"/>
  <c r="F24" i="107"/>
  <c r="K24" i="107" s="1"/>
  <c r="I23" i="107"/>
  <c r="J23" i="107" s="1"/>
  <c r="F23" i="107"/>
  <c r="K23" i="107" s="1"/>
  <c r="I22" i="107"/>
  <c r="J22" i="107" s="1"/>
  <c r="F22" i="107"/>
  <c r="K22" i="107" s="1"/>
  <c r="I21" i="107"/>
  <c r="J21" i="107" s="1"/>
  <c r="F21" i="107"/>
  <c r="K21" i="107" s="1"/>
  <c r="I20" i="107"/>
  <c r="J20" i="107" s="1"/>
  <c r="F20" i="107"/>
  <c r="K20" i="107" s="1"/>
  <c r="I19" i="107"/>
  <c r="J19" i="107" s="1"/>
  <c r="F19" i="107"/>
  <c r="K19" i="107" s="1"/>
  <c r="I18" i="107"/>
  <c r="J18" i="107" s="1"/>
  <c r="F18" i="107"/>
  <c r="K18" i="107" s="1"/>
  <c r="I17" i="107"/>
  <c r="J17" i="107" s="1"/>
  <c r="F17" i="107"/>
  <c r="K17" i="107" s="1"/>
  <c r="I16" i="107"/>
  <c r="J16" i="107" s="1"/>
  <c r="F16" i="107"/>
  <c r="K16" i="107" s="1"/>
  <c r="I15" i="107"/>
  <c r="J15" i="107" s="1"/>
  <c r="F15" i="107"/>
  <c r="K15" i="107" s="1"/>
  <c r="I14" i="107"/>
  <c r="J14" i="107" s="1"/>
  <c r="F14" i="107"/>
  <c r="K14" i="107" s="1"/>
  <c r="I13" i="107"/>
  <c r="J13" i="107" s="1"/>
  <c r="F13" i="107"/>
  <c r="K13" i="107" s="1"/>
  <c r="I12" i="107"/>
  <c r="J12" i="107" s="1"/>
  <c r="F12" i="107"/>
  <c r="K12" i="107" s="1"/>
  <c r="I11" i="107"/>
  <c r="J11" i="107" s="1"/>
  <c r="F11" i="107"/>
  <c r="K11" i="107" s="1"/>
  <c r="I10" i="107"/>
  <c r="J10" i="107" s="1"/>
  <c r="F10" i="107"/>
  <c r="K10" i="107" s="1"/>
  <c r="I9" i="107"/>
  <c r="J9" i="107" s="1"/>
  <c r="F9" i="107"/>
  <c r="K9" i="107" s="1"/>
  <c r="I8" i="107"/>
  <c r="J8" i="107" s="1"/>
  <c r="F8" i="107"/>
  <c r="K8" i="107" s="1"/>
  <c r="I7" i="107"/>
  <c r="J7" i="107" s="1"/>
  <c r="F7" i="107"/>
  <c r="K7" i="107" s="1"/>
  <c r="I6" i="107"/>
  <c r="J6" i="107" s="1"/>
  <c r="F6" i="107"/>
  <c r="K6" i="107" s="1"/>
  <c r="I5" i="107"/>
  <c r="J5" i="107" s="1"/>
  <c r="F5" i="107"/>
  <c r="K5" i="107" s="1"/>
  <c r="I4" i="107"/>
  <c r="J4" i="107" s="1"/>
  <c r="F4" i="107"/>
  <c r="K4" i="107" s="1"/>
  <c r="I3" i="107"/>
  <c r="J3" i="107" s="1"/>
  <c r="G3" i="107"/>
  <c r="G4" i="107" s="1"/>
  <c r="G5" i="107" s="1"/>
  <c r="G6" i="107" s="1"/>
  <c r="G7" i="107" s="1"/>
  <c r="G8" i="107" s="1"/>
  <c r="G9" i="107" s="1"/>
  <c r="G10" i="107" s="1"/>
  <c r="G11" i="107" s="1"/>
  <c r="G12" i="107" s="1"/>
  <c r="G13" i="107" s="1"/>
  <c r="G14" i="107" s="1"/>
  <c r="G15" i="107" s="1"/>
  <c r="G16" i="107" s="1"/>
  <c r="G17" i="107" s="1"/>
  <c r="G18" i="107" s="1"/>
  <c r="G19" i="107" s="1"/>
  <c r="G20" i="107" s="1"/>
  <c r="G21" i="107" s="1"/>
  <c r="G22" i="107" s="1"/>
  <c r="G23" i="107" s="1"/>
  <c r="G24" i="107" s="1"/>
  <c r="G25" i="107" s="1"/>
  <c r="G26" i="107" s="1"/>
  <c r="G27" i="107" s="1"/>
  <c r="G28" i="107" s="1"/>
  <c r="G29" i="107" s="1"/>
  <c r="G30" i="107" s="1"/>
  <c r="G31" i="107" s="1"/>
  <c r="G32" i="107" s="1"/>
  <c r="F3" i="107"/>
  <c r="K3" i="107" s="1"/>
  <c r="I2" i="107"/>
  <c r="F2" i="107"/>
  <c r="K2" i="107" s="1"/>
  <c r="E32" i="106"/>
  <c r="F31" i="106"/>
  <c r="K31" i="106" s="1"/>
  <c r="F30" i="106"/>
  <c r="K30" i="106" s="1"/>
  <c r="F29" i="106"/>
  <c r="K29" i="106" s="1"/>
  <c r="F28" i="106"/>
  <c r="K28" i="106" s="1"/>
  <c r="F27" i="106"/>
  <c r="K27" i="106" s="1"/>
  <c r="F26" i="106"/>
  <c r="K26" i="106" s="1"/>
  <c r="F25" i="106"/>
  <c r="K25" i="106" s="1"/>
  <c r="F24" i="106"/>
  <c r="K24" i="106" s="1"/>
  <c r="F23" i="106"/>
  <c r="K23" i="106" s="1"/>
  <c r="F22" i="106"/>
  <c r="K22" i="106" s="1"/>
  <c r="F21" i="106"/>
  <c r="K21" i="106" s="1"/>
  <c r="F20" i="106"/>
  <c r="K20" i="106" s="1"/>
  <c r="F19" i="106"/>
  <c r="K19" i="106" s="1"/>
  <c r="F18" i="106"/>
  <c r="K18" i="106" s="1"/>
  <c r="F17" i="106"/>
  <c r="K17" i="106" s="1"/>
  <c r="F16" i="106"/>
  <c r="K16" i="106" s="1"/>
  <c r="F15" i="106"/>
  <c r="K15" i="106" s="1"/>
  <c r="F14" i="106"/>
  <c r="K14" i="106" s="1"/>
  <c r="F13" i="106"/>
  <c r="K13" i="106" s="1"/>
  <c r="F12" i="106"/>
  <c r="K12" i="106" s="1"/>
  <c r="F11" i="106"/>
  <c r="K11" i="106" s="1"/>
  <c r="F10" i="106"/>
  <c r="K10" i="106" s="1"/>
  <c r="F9" i="106"/>
  <c r="K9" i="106" s="1"/>
  <c r="F8" i="106"/>
  <c r="K8" i="106" s="1"/>
  <c r="F7" i="106"/>
  <c r="K7" i="106" s="1"/>
  <c r="F6" i="106"/>
  <c r="K6" i="106" s="1"/>
  <c r="F5" i="106"/>
  <c r="K5" i="106" s="1"/>
  <c r="F4" i="106"/>
  <c r="K4" i="106" s="1"/>
  <c r="F3" i="106"/>
  <c r="K3" i="106" s="1"/>
  <c r="F2" i="106"/>
  <c r="K2" i="106" s="1"/>
  <c r="F8" i="93"/>
  <c r="D7" i="93"/>
  <c r="F7" i="93" s="1"/>
  <c r="I27" i="92"/>
  <c r="J11" i="92"/>
  <c r="K42" i="107" l="1"/>
  <c r="G33" i="107"/>
  <c r="G34" i="107" s="1"/>
  <c r="G35" i="107" s="1"/>
  <c r="F42" i="107"/>
  <c r="J2" i="107"/>
  <c r="H2" i="106"/>
  <c r="K32" i="106"/>
  <c r="F32" i="106"/>
  <c r="I26" i="102"/>
  <c r="J26" i="102" s="1"/>
  <c r="I25" i="102"/>
  <c r="J25" i="102" s="1"/>
  <c r="I22" i="102"/>
  <c r="J22" i="102" s="1"/>
  <c r="I21" i="102"/>
  <c r="J21" i="102" s="1"/>
  <c r="E72" i="102"/>
  <c r="F50" i="102"/>
  <c r="K50" i="102" s="1"/>
  <c r="F51" i="102"/>
  <c r="K51" i="102" s="1"/>
  <c r="F52" i="102"/>
  <c r="K52" i="102" s="1"/>
  <c r="F53" i="102"/>
  <c r="K53" i="102" s="1"/>
  <c r="F54" i="102"/>
  <c r="K54" i="102" s="1"/>
  <c r="F55" i="102"/>
  <c r="K55" i="102" s="1"/>
  <c r="F56" i="102"/>
  <c r="K56" i="102" s="1"/>
  <c r="F57" i="102"/>
  <c r="K57" i="102" s="1"/>
  <c r="F58" i="102"/>
  <c r="K58" i="102" s="1"/>
  <c r="F59" i="102"/>
  <c r="K59" i="102" s="1"/>
  <c r="F60" i="102"/>
  <c r="K60" i="102" s="1"/>
  <c r="F61" i="102"/>
  <c r="K61" i="102" s="1"/>
  <c r="F62" i="102"/>
  <c r="K62" i="102" s="1"/>
  <c r="F63" i="102"/>
  <c r="K63" i="102" s="1"/>
  <c r="F64" i="102"/>
  <c r="K64" i="102" s="1"/>
  <c r="F65" i="102"/>
  <c r="K65" i="102" s="1"/>
  <c r="F66" i="102"/>
  <c r="K66" i="102" s="1"/>
  <c r="F67" i="102"/>
  <c r="K67" i="102" s="1"/>
  <c r="F68" i="102"/>
  <c r="K68" i="102" s="1"/>
  <c r="F69" i="102"/>
  <c r="K69" i="102" s="1"/>
  <c r="F70" i="102"/>
  <c r="K70" i="102" s="1"/>
  <c r="F71" i="102"/>
  <c r="K71" i="102" s="1"/>
  <c r="F3" i="102"/>
  <c r="K3" i="102" s="1"/>
  <c r="F4" i="102"/>
  <c r="K4" i="102" s="1"/>
  <c r="F5" i="102"/>
  <c r="K5" i="102" s="1"/>
  <c r="F6" i="102"/>
  <c r="K6" i="102" s="1"/>
  <c r="F7" i="102"/>
  <c r="K7" i="102" s="1"/>
  <c r="F8" i="102"/>
  <c r="K8" i="102" s="1"/>
  <c r="F9" i="102"/>
  <c r="K9" i="102" s="1"/>
  <c r="F10" i="102"/>
  <c r="K10" i="102" s="1"/>
  <c r="F11" i="102"/>
  <c r="K11" i="102" s="1"/>
  <c r="F12" i="102"/>
  <c r="K12" i="102" s="1"/>
  <c r="F13" i="102"/>
  <c r="K13" i="102" s="1"/>
  <c r="F14" i="102"/>
  <c r="K14" i="102" s="1"/>
  <c r="F15" i="102"/>
  <c r="K15" i="102" s="1"/>
  <c r="F16" i="102"/>
  <c r="K16" i="102" s="1"/>
  <c r="F17" i="102"/>
  <c r="K17" i="102" s="1"/>
  <c r="F18" i="102"/>
  <c r="K18" i="102" s="1"/>
  <c r="F19" i="102"/>
  <c r="K19" i="102" s="1"/>
  <c r="F20" i="102"/>
  <c r="K20" i="102" s="1"/>
  <c r="F21" i="102"/>
  <c r="K21" i="102" s="1"/>
  <c r="F22" i="102"/>
  <c r="K22" i="102" s="1"/>
  <c r="F23" i="102"/>
  <c r="K23" i="102" s="1"/>
  <c r="F24" i="102"/>
  <c r="K24" i="102" s="1"/>
  <c r="F25" i="102"/>
  <c r="K25" i="102" s="1"/>
  <c r="F26" i="102"/>
  <c r="K26" i="102" s="1"/>
  <c r="F27" i="102"/>
  <c r="K27" i="102" s="1"/>
  <c r="F28" i="102"/>
  <c r="K28" i="102" s="1"/>
  <c r="F29" i="102"/>
  <c r="K29" i="102" s="1"/>
  <c r="F30" i="102"/>
  <c r="K30" i="102" s="1"/>
  <c r="F31" i="102"/>
  <c r="K31" i="102" s="1"/>
  <c r="F32" i="102"/>
  <c r="K32" i="102" s="1"/>
  <c r="F33" i="102"/>
  <c r="K33" i="102" s="1"/>
  <c r="F34" i="102"/>
  <c r="K34" i="102" s="1"/>
  <c r="F35" i="102"/>
  <c r="K35" i="102" s="1"/>
  <c r="F36" i="102"/>
  <c r="K36" i="102" s="1"/>
  <c r="F37" i="102"/>
  <c r="K37" i="102" s="1"/>
  <c r="F38" i="102"/>
  <c r="K38" i="102" s="1"/>
  <c r="F39" i="102"/>
  <c r="K39" i="102" s="1"/>
  <c r="F40" i="102"/>
  <c r="K40" i="102" s="1"/>
  <c r="F41" i="102"/>
  <c r="K41" i="102" s="1"/>
  <c r="F42" i="102"/>
  <c r="K42" i="102" s="1"/>
  <c r="F43" i="102"/>
  <c r="K43" i="102" s="1"/>
  <c r="F44" i="102"/>
  <c r="K44" i="102" s="1"/>
  <c r="F45" i="102"/>
  <c r="K45" i="102" s="1"/>
  <c r="F46" i="102"/>
  <c r="K46" i="102" s="1"/>
  <c r="F47" i="102"/>
  <c r="K47" i="102" s="1"/>
  <c r="F48" i="102"/>
  <c r="K48" i="102" s="1"/>
  <c r="F49" i="102"/>
  <c r="K49" i="102" s="1"/>
  <c r="F2" i="102"/>
  <c r="J4" i="93"/>
  <c r="J5" i="93"/>
  <c r="J6" i="93"/>
  <c r="J9" i="93"/>
  <c r="J10" i="93"/>
  <c r="J11" i="93"/>
  <c r="J12" i="93"/>
  <c r="K12" i="93" s="1"/>
  <c r="J13" i="93"/>
  <c r="K13" i="93" s="1"/>
  <c r="J14" i="93"/>
  <c r="K14" i="93" s="1"/>
  <c r="J15" i="93"/>
  <c r="J16" i="93"/>
  <c r="K16" i="93" s="1"/>
  <c r="J17" i="93"/>
  <c r="K10" i="93"/>
  <c r="K15" i="93"/>
  <c r="J3" i="93"/>
  <c r="F13" i="93"/>
  <c r="F14" i="93"/>
  <c r="D3" i="93"/>
  <c r="F3" i="93" s="1"/>
  <c r="D4" i="93"/>
  <c r="D5" i="93"/>
  <c r="D6" i="93"/>
  <c r="F6" i="93" s="1"/>
  <c r="F9" i="93"/>
  <c r="D10" i="93"/>
  <c r="F10" i="93" s="1"/>
  <c r="D11" i="93"/>
  <c r="K11" i="93" s="1"/>
  <c r="D12" i="93"/>
  <c r="F12" i="93" s="1"/>
  <c r="G66" i="73"/>
  <c r="G67" i="73"/>
  <c r="G68" i="73"/>
  <c r="G69" i="73"/>
  <c r="G70" i="73"/>
  <c r="G71" i="73"/>
  <c r="G72" i="73"/>
  <c r="G73" i="73"/>
  <c r="G74" i="73"/>
  <c r="G75" i="73"/>
  <c r="G76" i="73"/>
  <c r="G77" i="73"/>
  <c r="G78" i="73"/>
  <c r="G79" i="73"/>
  <c r="G80" i="73"/>
  <c r="G81" i="73"/>
  <c r="G82" i="73"/>
  <c r="G83" i="73"/>
  <c r="G84" i="73"/>
  <c r="G85" i="73"/>
  <c r="G86" i="73"/>
  <c r="G87" i="73"/>
  <c r="G88" i="73"/>
  <c r="G89" i="73"/>
  <c r="G90" i="73"/>
  <c r="G91" i="73"/>
  <c r="G92" i="73"/>
  <c r="G93" i="73"/>
  <c r="G94" i="73"/>
  <c r="G95" i="73"/>
  <c r="G96" i="73"/>
  <c r="G97" i="73"/>
  <c r="G98" i="73"/>
  <c r="G99" i="73"/>
  <c r="G100" i="73"/>
  <c r="G101" i="73"/>
  <c r="G65" i="73"/>
  <c r="H102" i="73"/>
  <c r="D2" i="93"/>
  <c r="F2" i="93" s="1"/>
  <c r="G36" i="107" l="1"/>
  <c r="G37" i="107" s="1"/>
  <c r="G38" i="107" s="1"/>
  <c r="H3" i="106"/>
  <c r="I3" i="106" s="1"/>
  <c r="J3" i="106" s="1"/>
  <c r="I2" i="106"/>
  <c r="K3" i="93"/>
  <c r="F11" i="93"/>
  <c r="K9" i="93"/>
  <c r="I34" i="102"/>
  <c r="J34" i="102" s="1"/>
  <c r="I30" i="102"/>
  <c r="J30" i="102" s="1"/>
  <c r="I27" i="102"/>
  <c r="J27" i="102" s="1"/>
  <c r="I23" i="102"/>
  <c r="J23" i="102" s="1"/>
  <c r="F72" i="102"/>
  <c r="K6" i="93"/>
  <c r="K5" i="93"/>
  <c r="F5" i="93"/>
  <c r="K4" i="93"/>
  <c r="F4" i="93"/>
  <c r="G39" i="107" l="1"/>
  <c r="G40" i="107" s="1"/>
  <c r="J2" i="106"/>
  <c r="H4" i="106"/>
  <c r="I35" i="102"/>
  <c r="J35" i="102" s="1"/>
  <c r="I31" i="102"/>
  <c r="J31" i="102" s="1"/>
  <c r="E59" i="92"/>
  <c r="E58" i="92"/>
  <c r="E57" i="92"/>
  <c r="E56" i="92"/>
  <c r="E53" i="92"/>
  <c r="E52" i="92"/>
  <c r="E51" i="92"/>
  <c r="E50" i="92"/>
  <c r="E47" i="92"/>
  <c r="E46" i="92"/>
  <c r="E45" i="92"/>
  <c r="E44" i="92"/>
  <c r="E41" i="92"/>
  <c r="E40" i="92"/>
  <c r="E39" i="92"/>
  <c r="E38" i="92"/>
  <c r="E35" i="92"/>
  <c r="E34" i="92"/>
  <c r="E33" i="92"/>
  <c r="E32" i="92"/>
  <c r="E29" i="92"/>
  <c r="E28" i="92"/>
  <c r="E27" i="92"/>
  <c r="E26" i="92"/>
  <c r="E23" i="92"/>
  <c r="E22" i="92"/>
  <c r="E21" i="92"/>
  <c r="E20" i="92"/>
  <c r="E17" i="92"/>
  <c r="E16" i="92"/>
  <c r="E15" i="92"/>
  <c r="E14" i="92"/>
  <c r="E11" i="92"/>
  <c r="E10" i="92"/>
  <c r="E9" i="92"/>
  <c r="E8" i="92"/>
  <c r="E5" i="92"/>
  <c r="E4" i="92"/>
  <c r="E3" i="92"/>
  <c r="E2" i="92"/>
  <c r="D5" i="68"/>
  <c r="G5" i="68"/>
  <c r="H5" i="68"/>
  <c r="E5" i="68"/>
  <c r="F5" i="68"/>
  <c r="I7" i="68" s="1"/>
  <c r="I4" i="106" l="1"/>
  <c r="H5" i="106"/>
  <c r="I5" i="106" s="1"/>
  <c r="J5" i="106" s="1"/>
  <c r="K2" i="102"/>
  <c r="K72" i="102" s="1"/>
  <c r="G41" i="107" l="1"/>
  <c r="H6" i="106"/>
  <c r="J4" i="106"/>
  <c r="G3" i="102"/>
  <c r="H7" i="106" l="1"/>
  <c r="I7" i="106" s="1"/>
  <c r="J7" i="106" s="1"/>
  <c r="I6" i="106"/>
  <c r="G4" i="102"/>
  <c r="I3" i="102"/>
  <c r="J3" i="102" s="1"/>
  <c r="J6" i="106" l="1"/>
  <c r="H8" i="106"/>
  <c r="I2" i="102"/>
  <c r="G5" i="102"/>
  <c r="G6" i="102" s="1"/>
  <c r="I4" i="102"/>
  <c r="J4" i="102" s="1"/>
  <c r="H9" i="106" l="1"/>
  <c r="I9" i="106" s="1"/>
  <c r="J9" i="106" s="1"/>
  <c r="I8" i="106"/>
  <c r="I5" i="102"/>
  <c r="J5" i="102" s="1"/>
  <c r="J2" i="102"/>
  <c r="J8" i="106" l="1"/>
  <c r="H10" i="106"/>
  <c r="G7" i="102"/>
  <c r="I6" i="102"/>
  <c r="J6" i="102" s="1"/>
  <c r="I10" i="106" l="1"/>
  <c r="J10" i="106" s="1"/>
  <c r="H11" i="106"/>
  <c r="I11" i="106" s="1"/>
  <c r="J11" i="106" s="1"/>
  <c r="G8" i="102"/>
  <c r="I7" i="102"/>
  <c r="J7" i="102" s="1"/>
  <c r="H12" i="106" l="1"/>
  <c r="I12" i="106" s="1"/>
  <c r="J12" i="106" s="1"/>
  <c r="G9" i="102"/>
  <c r="G10" i="102" s="1"/>
  <c r="G11" i="102" s="1"/>
  <c r="G12" i="102" s="1"/>
  <c r="G13" i="102" s="1"/>
  <c r="G14" i="102" s="1"/>
  <c r="G15" i="102" s="1"/>
  <c r="G16" i="102" s="1"/>
  <c r="G17" i="102" s="1"/>
  <c r="G18" i="102" s="1"/>
  <c r="G19" i="102" s="1"/>
  <c r="G20" i="102" s="1"/>
  <c r="G21" i="102" s="1"/>
  <c r="G22" i="102" s="1"/>
  <c r="G23" i="102" s="1"/>
  <c r="G24" i="102" s="1"/>
  <c r="H13" i="106" l="1"/>
  <c r="I13" i="106" s="1"/>
  <c r="J13" i="106" s="1"/>
  <c r="I24" i="102"/>
  <c r="J24" i="102" s="1"/>
  <c r="G25" i="102"/>
  <c r="G26" i="102" s="1"/>
  <c r="G27" i="102" s="1"/>
  <c r="G28" i="102" s="1"/>
  <c r="I8" i="102"/>
  <c r="I9" i="102"/>
  <c r="J9" i="102" s="1"/>
  <c r="H14" i="106" l="1"/>
  <c r="I14" i="106" s="1"/>
  <c r="J14" i="106" s="1"/>
  <c r="I28" i="102"/>
  <c r="J28" i="102" s="1"/>
  <c r="G29" i="102"/>
  <c r="I10" i="102"/>
  <c r="J10" i="102" s="1"/>
  <c r="J8" i="102"/>
  <c r="H15" i="106" l="1"/>
  <c r="I15" i="106" s="1"/>
  <c r="J15" i="106" s="1"/>
  <c r="I29" i="102"/>
  <c r="J29" i="102" s="1"/>
  <c r="G30" i="102"/>
  <c r="G31" i="102" s="1"/>
  <c r="G32" i="102" s="1"/>
  <c r="I11" i="102"/>
  <c r="H16" i="106" l="1"/>
  <c r="I16" i="106" s="1"/>
  <c r="J16" i="106" s="1"/>
  <c r="I32" i="102"/>
  <c r="J32" i="102" s="1"/>
  <c r="G33" i="102"/>
  <c r="J11" i="102"/>
  <c r="I12" i="102"/>
  <c r="J12" i="102" s="1"/>
  <c r="H17" i="106" l="1"/>
  <c r="I17" i="106" s="1"/>
  <c r="J17" i="106" s="1"/>
  <c r="H33" i="102"/>
  <c r="I33" i="102" s="1"/>
  <c r="J33" i="102" s="1"/>
  <c r="G34" i="102"/>
  <c r="G35" i="102" s="1"/>
  <c r="G36" i="102" s="1"/>
  <c r="I13" i="102"/>
  <c r="J13" i="102" s="1"/>
  <c r="H18" i="106" l="1"/>
  <c r="I18" i="106" s="1"/>
  <c r="J18" i="106" s="1"/>
  <c r="I36" i="102"/>
  <c r="J36" i="102" s="1"/>
  <c r="G37" i="102"/>
  <c r="I14" i="102"/>
  <c r="J14" i="102" s="1"/>
  <c r="H19" i="106" l="1"/>
  <c r="I19" i="106" s="1"/>
  <c r="J19" i="106" s="1"/>
  <c r="G38" i="102"/>
  <c r="H37" i="102"/>
  <c r="I37" i="102" s="1"/>
  <c r="J37" i="102" s="1"/>
  <c r="I15" i="102"/>
  <c r="J15" i="102" s="1"/>
  <c r="H20" i="106" l="1"/>
  <c r="I20" i="106" s="1"/>
  <c r="J20" i="106" s="1"/>
  <c r="I38" i="102"/>
  <c r="J38" i="102" s="1"/>
  <c r="G39" i="102"/>
  <c r="I16" i="102"/>
  <c r="J16" i="102" s="1"/>
  <c r="H21" i="106" l="1"/>
  <c r="I21" i="106" s="1"/>
  <c r="J21" i="106" s="1"/>
  <c r="G40" i="102"/>
  <c r="I39" i="102"/>
  <c r="J39" i="102" s="1"/>
  <c r="I17" i="102"/>
  <c r="J17" i="102" s="1"/>
  <c r="H22" i="106" l="1"/>
  <c r="I22" i="106" s="1"/>
  <c r="J22" i="106" s="1"/>
  <c r="I40" i="102"/>
  <c r="J40" i="102" s="1"/>
  <c r="G41" i="102"/>
  <c r="I18" i="102"/>
  <c r="J18" i="102" s="1"/>
  <c r="H23" i="106" l="1"/>
  <c r="I23" i="106" s="1"/>
  <c r="J23" i="106" s="1"/>
  <c r="G42" i="102"/>
  <c r="H41" i="102"/>
  <c r="I41" i="102" s="1"/>
  <c r="J41" i="102" s="1"/>
  <c r="I19" i="102"/>
  <c r="J19" i="102" s="1"/>
  <c r="H24" i="106" l="1"/>
  <c r="I24" i="106" s="1"/>
  <c r="J24" i="106" s="1"/>
  <c r="I42" i="102"/>
  <c r="J42" i="102" s="1"/>
  <c r="G43" i="102"/>
  <c r="I20" i="102"/>
  <c r="H25" i="106" l="1"/>
  <c r="I25" i="106" s="1"/>
  <c r="J25" i="106" s="1"/>
  <c r="G44" i="102"/>
  <c r="J20" i="102"/>
  <c r="H26" i="106" l="1"/>
  <c r="I26" i="106" s="1"/>
  <c r="J26" i="106" s="1"/>
  <c r="I43" i="102"/>
  <c r="G45" i="102"/>
  <c r="H44" i="102"/>
  <c r="I44" i="102" s="1"/>
  <c r="J44" i="102" s="1"/>
  <c r="H27" i="106" l="1"/>
  <c r="I27" i="106" s="1"/>
  <c r="J27" i="106" s="1"/>
  <c r="H45" i="102"/>
  <c r="G46" i="102"/>
  <c r="J43" i="102"/>
  <c r="H28" i="106" l="1"/>
  <c r="I28" i="106" s="1"/>
  <c r="J28" i="106" s="1"/>
  <c r="G47" i="102"/>
  <c r="I46" i="102"/>
  <c r="J46" i="102" s="1"/>
  <c r="I45" i="102"/>
  <c r="H29" i="106" l="1"/>
  <c r="I29" i="106" s="1"/>
  <c r="J29" i="106" s="1"/>
  <c r="J45" i="102"/>
  <c r="H47" i="102"/>
  <c r="G48" i="102"/>
  <c r="H30" i="106" l="1"/>
  <c r="I30" i="106" s="1"/>
  <c r="J30" i="106" s="1"/>
  <c r="H31" i="106"/>
  <c r="H48" i="102"/>
  <c r="I48" i="102" s="1"/>
  <c r="J48" i="102" s="1"/>
  <c r="G49" i="102"/>
  <c r="I47" i="102"/>
  <c r="H42" i="107" l="1"/>
  <c r="I31" i="106"/>
  <c r="H32" i="106"/>
  <c r="J47" i="102"/>
  <c r="G50" i="102"/>
  <c r="H49" i="102"/>
  <c r="I42" i="107" l="1"/>
  <c r="J31" i="106"/>
  <c r="I32" i="106"/>
  <c r="I49" i="102"/>
  <c r="G51" i="102"/>
  <c r="H50" i="102"/>
  <c r="I50" i="102" s="1"/>
  <c r="J50" i="102" s="1"/>
  <c r="H51" i="102" l="1"/>
  <c r="I51" i="102" s="1"/>
  <c r="J51" i="102" s="1"/>
  <c r="G52" i="102"/>
  <c r="J49" i="102"/>
  <c r="G53" i="102" l="1"/>
  <c r="H52" i="102"/>
  <c r="I52" i="102" s="1"/>
  <c r="J52" i="102" l="1"/>
  <c r="G54" i="102"/>
  <c r="H53" i="102"/>
  <c r="I53" i="102" s="1"/>
  <c r="J53" i="102" s="1"/>
  <c r="G55" i="102" l="1"/>
  <c r="H54" i="102"/>
  <c r="I54" i="102" s="1"/>
  <c r="J54" i="102" s="1"/>
  <c r="H55" i="102" l="1"/>
  <c r="I55" i="102" s="1"/>
  <c r="J55" i="102" s="1"/>
  <c r="G56" i="102"/>
  <c r="H56" i="102" l="1"/>
  <c r="I56" i="102" s="1"/>
  <c r="J56" i="102" s="1"/>
  <c r="G57" i="102"/>
  <c r="H57" i="102" l="1"/>
  <c r="I57" i="102" s="1"/>
  <c r="J57" i="102" s="1"/>
  <c r="G58" i="102"/>
  <c r="G59" i="102" l="1"/>
  <c r="H58" i="102"/>
  <c r="I58" i="102" s="1"/>
  <c r="J58" i="102" s="1"/>
  <c r="H59" i="102" l="1"/>
  <c r="I59" i="102" s="1"/>
  <c r="J59" i="102" s="1"/>
  <c r="G60" i="102"/>
  <c r="H60" i="102" l="1"/>
  <c r="I60" i="102" s="1"/>
  <c r="J60" i="102" s="1"/>
  <c r="G61" i="102"/>
  <c r="G62" i="102" l="1"/>
  <c r="H61" i="102"/>
  <c r="I61" i="102" s="1"/>
  <c r="J61" i="102" s="1"/>
  <c r="G63" i="102" l="1"/>
  <c r="H62" i="102"/>
  <c r="I62" i="102" s="1"/>
  <c r="J62" i="102" s="1"/>
  <c r="H63" i="102" l="1"/>
  <c r="I63" i="102" s="1"/>
  <c r="J63" i="102" s="1"/>
  <c r="G64" i="102"/>
  <c r="H64" i="102" l="1"/>
  <c r="I64" i="102" s="1"/>
  <c r="J64" i="102" s="1"/>
  <c r="G65" i="102"/>
  <c r="G66" i="102" l="1"/>
  <c r="H65" i="102"/>
  <c r="I65" i="102" s="1"/>
  <c r="J65" i="102" s="1"/>
  <c r="G67" i="102" l="1"/>
  <c r="H66" i="102"/>
  <c r="I66" i="102" s="1"/>
  <c r="J66" i="102" s="1"/>
  <c r="H67" i="102" l="1"/>
  <c r="I67" i="102" s="1"/>
  <c r="J67" i="102" s="1"/>
  <c r="G68" i="102"/>
  <c r="H68" i="102" l="1"/>
  <c r="I68" i="102" s="1"/>
  <c r="J68" i="102" s="1"/>
  <c r="G69" i="102"/>
  <c r="H69" i="102" l="1"/>
  <c r="I69" i="102" s="1"/>
  <c r="J69" i="102" s="1"/>
  <c r="G70" i="102"/>
  <c r="G71" i="102" l="1"/>
  <c r="H71" i="102" s="1"/>
  <c r="H70" i="102"/>
  <c r="I70" i="102" s="1"/>
  <c r="J70" i="102" s="1"/>
  <c r="I71" i="102" l="1"/>
  <c r="H72" i="102"/>
  <c r="J71" i="102" l="1"/>
  <c r="I72" i="102"/>
</calcChain>
</file>

<file path=xl/sharedStrings.xml><?xml version="1.0" encoding="utf-8"?>
<sst xmlns="http://schemas.openxmlformats.org/spreadsheetml/2006/main" count="478" uniqueCount="58">
  <si>
    <t>Sr. No.</t>
  </si>
  <si>
    <t>Floor No.</t>
  </si>
  <si>
    <t>Comp.</t>
  </si>
  <si>
    <t xml:space="preserve">Built up Area in 
Sq. ft. 
</t>
  </si>
  <si>
    <t>Total</t>
  </si>
  <si>
    <t xml:space="preserve">Total Number of Flats </t>
  </si>
  <si>
    <t>Carpet Area in Sq. Ft.</t>
  </si>
  <si>
    <t>Built up Area in Sq. Ft.</t>
  </si>
  <si>
    <t xml:space="preserve">  Flat No.</t>
  </si>
  <si>
    <t>2 BHK</t>
  </si>
  <si>
    <t>3 BHK</t>
  </si>
  <si>
    <t>Tot - 3</t>
  </si>
  <si>
    <t>Tot - 4</t>
  </si>
  <si>
    <t>Sale / Rehab</t>
  </si>
  <si>
    <t>Sale</t>
  </si>
  <si>
    <t>Rehab</t>
  </si>
  <si>
    <r>
      <t xml:space="preserve">Rate per 
Sq. ft. on Carpet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</si>
  <si>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Final Realizable Value after completion of flat                           (Including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  <scheme val="minor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</si>
  <si>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</si>
  <si>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</si>
  <si>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 xml:space="preserve">As per Approved Plan / RERA Carpet Area in 
Sq. ft. 
</t>
  </si>
  <si>
    <t>Sale Flat</t>
  </si>
  <si>
    <t>Rehab Flat</t>
  </si>
  <si>
    <r>
      <t>Market Value (</t>
    </r>
    <r>
      <rPr>
        <b/>
        <sz val="10"/>
        <color theme="1"/>
        <rFont val="Rupee Foradian"/>
        <family val="2"/>
      </rPr>
      <t>`</t>
    </r>
    <r>
      <rPr>
        <b/>
        <sz val="10"/>
        <color theme="1"/>
        <rFont val="Arial Narrow"/>
        <family val="2"/>
      </rPr>
      <t>)</t>
    </r>
  </si>
  <si>
    <r>
      <t>Realizable Value                       in (</t>
    </r>
    <r>
      <rPr>
        <b/>
        <sz val="7.5"/>
        <color theme="1"/>
        <rFont val="Rupee Foradian"/>
        <family val="2"/>
      </rPr>
      <t>`</t>
    </r>
    <r>
      <rPr>
        <b/>
        <sz val="7.5"/>
        <color theme="1"/>
        <rFont val="Arial Narrow"/>
        <family val="2"/>
      </rPr>
      <t>)</t>
    </r>
  </si>
  <si>
    <t>Project</t>
  </si>
  <si>
    <t>4th Flr</t>
  </si>
  <si>
    <t>1 BHK</t>
  </si>
  <si>
    <t>5th Flr</t>
  </si>
  <si>
    <t>6th Flr</t>
  </si>
  <si>
    <t>7th (Ref)</t>
  </si>
  <si>
    <t>Ref</t>
  </si>
  <si>
    <t xml:space="preserve">8th &amp; 9th </t>
  </si>
  <si>
    <t>10 -12th Flr</t>
  </si>
  <si>
    <t>13th Flr</t>
  </si>
  <si>
    <t>14th (Ref)</t>
  </si>
  <si>
    <t>15th Flr</t>
  </si>
  <si>
    <t>16 -21st Flr</t>
  </si>
  <si>
    <t>B2503</t>
  </si>
  <si>
    <t>CA SM.</t>
  </si>
  <si>
    <t>SFt.</t>
  </si>
  <si>
    <t>Value</t>
  </si>
  <si>
    <t>Rate</t>
  </si>
  <si>
    <t>Number of Apartment</t>
  </si>
  <si>
    <t>Number of Booked Apartment</t>
  </si>
  <si>
    <t>THE ERICA</t>
  </si>
  <si>
    <t>2 BHK REHAB</t>
  </si>
  <si>
    <t>3 BHK REHAB</t>
  </si>
  <si>
    <t>3 BHK SALE</t>
  </si>
  <si>
    <t>2 BHK SALE</t>
  </si>
  <si>
    <t>B3802</t>
  </si>
  <si>
    <t>A1203</t>
  </si>
  <si>
    <t>B3402</t>
  </si>
  <si>
    <t>B3303</t>
  </si>
  <si>
    <t>BUA</t>
  </si>
  <si>
    <r>
      <t>Realizable Value /                   Fair Market Value                        as on date in</t>
    </r>
    <r>
      <rPr>
        <b/>
        <sz val="7"/>
        <color theme="1"/>
        <rFont val="Rupee Foradian"/>
        <family val="2"/>
      </rPr>
      <t xml:space="preserve"> `</t>
    </r>
    <r>
      <rPr>
        <b/>
        <sz val="7"/>
        <color theme="1"/>
        <rFont val="Calibri"/>
        <family val="2"/>
        <scheme val="minor"/>
      </rPr>
      <t xml:space="preserve">
</t>
    </r>
  </si>
  <si>
    <t>2 BHK - 22                                         3 BHK - 08</t>
  </si>
  <si>
    <t>2 BHK - 30                                         3 BHK - 10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</si>
</sst>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7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7.5"/>
      <color theme="1"/>
      <name val="Arial Narrow"/>
      <family val="2"/>
    </font>
    <font>
      <b/>
      <sz val="10"/>
      <color theme="1"/>
      <name val="Rupee Foradian"/>
      <family val="2"/>
    </font>
    <font>
      <b/>
      <sz val="7.5"/>
      <color theme="1"/>
      <name val="Rupee Foradian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3F3F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E9E9E9"/>
      </left>
      <right style="medium">
        <color rgb="FFE9E9E9"/>
      </right>
      <top style="medium">
        <color rgb="FFE9E9E9"/>
      </top>
      <bottom style="medium">
        <color rgb="FFE9E9E9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43" fontId="3" fillId="0" borderId="0" xfId="3" applyFont="1"/>
    <xf numFmtId="43" fontId="3" fillId="0" borderId="0" xfId="0" applyNumberFormat="1" applyFont="1"/>
    <xf numFmtId="0" fontId="2" fillId="0" borderId="0" xfId="0" applyFont="1"/>
    <xf numFmtId="1" fontId="5" fillId="0" borderId="1" xfId="0" applyNumberFormat="1" applyFont="1" applyBorder="1" applyAlignment="1">
      <alignment horizontal="center"/>
    </xf>
    <xf numFmtId="1" fontId="0" fillId="0" borderId="0" xfId="0" applyNumberFormat="1"/>
    <xf numFmtId="165" fontId="5" fillId="0" borderId="1" xfId="3" applyNumberFormat="1" applyFont="1" applyFill="1" applyBorder="1" applyAlignment="1">
      <alignment horizontal="center" vertical="center" wrapText="1"/>
    </xf>
    <xf numFmtId="165" fontId="5" fillId="0" borderId="1" xfId="3" applyNumberFormat="1" applyFont="1" applyFill="1" applyBorder="1" applyAlignment="1">
      <alignment horizontal="center" vertical="top" wrapText="1"/>
    </xf>
    <xf numFmtId="165" fontId="6" fillId="0" borderId="1" xfId="3" applyNumberFormat="1" applyFont="1" applyFill="1" applyBorder="1" applyAlignment="1">
      <alignment horizontal="center" vertical="center" wrapText="1"/>
    </xf>
    <xf numFmtId="165" fontId="6" fillId="0" borderId="1" xfId="3" applyNumberFormat="1" applyFont="1" applyFill="1" applyBorder="1" applyAlignment="1">
      <alignment horizontal="center" vertical="top" wrapText="1"/>
    </xf>
    <xf numFmtId="43" fontId="0" fillId="0" borderId="0" xfId="3" applyFont="1" applyFill="1"/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/>
    </xf>
    <xf numFmtId="165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3" fontId="5" fillId="0" borderId="4" xfId="0" applyNumberFormat="1" applyFont="1" applyBorder="1" applyAlignment="1">
      <alignment horizontal="center" vertical="center" wrapText="1"/>
    </xf>
    <xf numFmtId="43" fontId="0" fillId="0" borderId="0" xfId="0" applyNumberFormat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43" fontId="0" fillId="0" borderId="0" xfId="3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/>
    <xf numFmtId="0" fontId="16" fillId="2" borderId="7" xfId="0" applyFont="1" applyFill="1" applyBorder="1" applyAlignment="1">
      <alignment horizontal="center" vertical="top" wrapText="1"/>
    </xf>
    <xf numFmtId="0" fontId="17" fillId="2" borderId="7" xfId="0" applyFont="1" applyFill="1" applyBorder="1" applyAlignment="1">
      <alignment horizontal="center" vertical="top" wrapText="1"/>
    </xf>
    <xf numFmtId="0" fontId="17" fillId="2" borderId="7" xfId="0" applyFont="1" applyFill="1" applyBorder="1" applyAlignment="1">
      <alignment vertical="top" wrapText="1"/>
    </xf>
    <xf numFmtId="0" fontId="18" fillId="3" borderId="7" xfId="0" applyFont="1" applyFill="1" applyBorder="1" applyAlignment="1">
      <alignment horizontal="center" vertical="top" wrapText="1"/>
    </xf>
    <xf numFmtId="0" fontId="18" fillId="3" borderId="7" xfId="0" applyFont="1" applyFill="1" applyBorder="1" applyAlignment="1">
      <alignment vertical="top" wrapText="1"/>
    </xf>
    <xf numFmtId="1" fontId="0" fillId="0" borderId="0" xfId="0" applyNumberFormat="1" applyAlignment="1">
      <alignment horizontal="center"/>
    </xf>
    <xf numFmtId="1" fontId="3" fillId="0" borderId="0" xfId="0" applyNumberFormat="1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1" xfId="2" applyNumberFormat="1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165" fontId="0" fillId="0" borderId="0" xfId="0" applyNumberFormat="1" applyFont="1" applyFill="1"/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43" fontId="0" fillId="0" borderId="0" xfId="0" applyNumberFormat="1" applyFont="1"/>
  </cellXfs>
  <cellStyles count="4">
    <cellStyle name="Comma" xfId="3" builtinId="3"/>
    <cellStyle name="Comma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28</xdr:col>
      <xdr:colOff>84442</xdr:colOff>
      <xdr:row>32</xdr:row>
      <xdr:rowOff>134219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2FD3498-D921-6C5A-AEB9-4C1568625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09394" cy="623021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28</xdr:col>
      <xdr:colOff>93968</xdr:colOff>
      <xdr:row>58</xdr:row>
      <xdr:rowOff>124507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21E353B-2C67-7E8B-380D-6454C4EC9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286500"/>
          <a:ext cx="17518920" cy="48870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14</xdr:col>
      <xdr:colOff>115507</xdr:colOff>
      <xdr:row>49</xdr:row>
      <xdr:rowOff>96513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1718F06-2D13-2BBB-314E-6453D57EF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"/>
          <a:ext cx="8649907" cy="90500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2"/>
  <sheetViews>
    <sheetView topLeftCell="A52" zoomScale="175" zoomScaleNormal="175" workbookViewId="0"/>
  </sheetViews>
  <sheetFormatPr defaultRowHeight="15" x14ac:dyDescent="0.25"/>
  <cols>
    <col min="1" max="1" width="4.7109375" style="59" customWidth="1"/>
    <col min="2" max="2" width="6" style="59" customWidth="1"/>
    <col min="3" max="3" width="4.5703125" style="59" customWidth="1"/>
    <col min="4" max="4" width="7.140625" style="59" customWidth="1"/>
    <col min="5" max="5" width="7.28515625" style="59" customWidth="1"/>
    <col min="6" max="6" width="6.140625" style="59" customWidth="1"/>
    <col min="7" max="7" width="7.42578125" style="59" customWidth="1"/>
    <col min="8" max="8" width="12.42578125" style="60" customWidth="1"/>
    <col min="9" max="9" width="12.7109375" style="60" customWidth="1"/>
    <col min="10" max="10" width="7.7109375" style="59" customWidth="1"/>
    <col min="11" max="11" width="10.28515625" style="60" customWidth="1"/>
    <col min="12" max="12" width="7.42578125" style="59" customWidth="1"/>
    <col min="13" max="13" width="15.7109375" style="1" customWidth="1"/>
  </cols>
  <sheetData>
    <row r="1" spans="1:12" ht="51.75" customHeight="1" x14ac:dyDescent="0.25">
      <c r="A1" s="42" t="s">
        <v>0</v>
      </c>
      <c r="B1" s="42" t="s">
        <v>8</v>
      </c>
      <c r="C1" s="42" t="s">
        <v>1</v>
      </c>
      <c r="D1" s="42" t="s">
        <v>2</v>
      </c>
      <c r="E1" s="43" t="s">
        <v>20</v>
      </c>
      <c r="F1" s="42" t="s">
        <v>3</v>
      </c>
      <c r="G1" s="42" t="s">
        <v>16</v>
      </c>
      <c r="H1" s="44" t="s">
        <v>55</v>
      </c>
      <c r="I1" s="44" t="s">
        <v>17</v>
      </c>
      <c r="J1" s="42" t="s">
        <v>18</v>
      </c>
      <c r="K1" s="45" t="s">
        <v>19</v>
      </c>
      <c r="L1" s="45" t="s">
        <v>13</v>
      </c>
    </row>
    <row r="2" spans="1:12" ht="16.5" customHeight="1" x14ac:dyDescent="0.3">
      <c r="A2" s="46">
        <v>1</v>
      </c>
      <c r="B2" s="46">
        <v>401</v>
      </c>
      <c r="C2" s="46">
        <v>4</v>
      </c>
      <c r="D2" s="47" t="s">
        <v>9</v>
      </c>
      <c r="E2" s="47">
        <v>674</v>
      </c>
      <c r="F2" s="47">
        <f>E2*1.1</f>
        <v>741.40000000000009</v>
      </c>
      <c r="G2" s="48">
        <v>25500</v>
      </c>
      <c r="H2" s="7">
        <v>0</v>
      </c>
      <c r="I2" s="7">
        <f>ROUND(H2*1.08,0)</f>
        <v>0</v>
      </c>
      <c r="J2" s="49">
        <f>MROUND((I2*0.03/12),500)</f>
        <v>0</v>
      </c>
      <c r="K2" s="8">
        <f t="shared" ref="K2" si="0">F2*3000</f>
        <v>2224200.0000000005</v>
      </c>
      <c r="L2" s="50" t="s">
        <v>15</v>
      </c>
    </row>
    <row r="3" spans="1:12" ht="16.5" customHeight="1" x14ac:dyDescent="0.3">
      <c r="A3" s="46">
        <v>2</v>
      </c>
      <c r="B3" s="46">
        <v>402</v>
      </c>
      <c r="C3" s="46">
        <v>4</v>
      </c>
      <c r="D3" s="47" t="s">
        <v>10</v>
      </c>
      <c r="E3" s="47">
        <v>837</v>
      </c>
      <c r="F3" s="47">
        <f t="shared" ref="F3:F64" si="1">E3*1.1</f>
        <v>920.7</v>
      </c>
      <c r="G3" s="48">
        <f>G2</f>
        <v>25500</v>
      </c>
      <c r="H3" s="7">
        <v>0</v>
      </c>
      <c r="I3" s="7">
        <f t="shared" ref="I3:I64" si="2">ROUND(H3*1.08,0)</f>
        <v>0</v>
      </c>
      <c r="J3" s="49">
        <f t="shared" ref="J3:J64" si="3">MROUND((I3*0.03/12),500)</f>
        <v>0</v>
      </c>
      <c r="K3" s="8">
        <f t="shared" ref="K3:K64" si="4">F3*3000</f>
        <v>2762100</v>
      </c>
      <c r="L3" s="50" t="s">
        <v>15</v>
      </c>
    </row>
    <row r="4" spans="1:12" ht="16.5" customHeight="1" x14ac:dyDescent="0.3">
      <c r="A4" s="46">
        <v>3</v>
      </c>
      <c r="B4" s="46">
        <v>403</v>
      </c>
      <c r="C4" s="46">
        <v>4</v>
      </c>
      <c r="D4" s="47" t="s">
        <v>9</v>
      </c>
      <c r="E4" s="47">
        <v>451</v>
      </c>
      <c r="F4" s="47">
        <f t="shared" si="1"/>
        <v>496.1</v>
      </c>
      <c r="G4" s="48">
        <f>G3</f>
        <v>25500</v>
      </c>
      <c r="H4" s="7">
        <v>0</v>
      </c>
      <c r="I4" s="7">
        <f t="shared" si="2"/>
        <v>0</v>
      </c>
      <c r="J4" s="49">
        <f t="shared" si="3"/>
        <v>0</v>
      </c>
      <c r="K4" s="8">
        <f t="shared" si="4"/>
        <v>1488300</v>
      </c>
      <c r="L4" s="50" t="s">
        <v>15</v>
      </c>
    </row>
    <row r="5" spans="1:12" ht="16.5" customHeight="1" x14ac:dyDescent="0.3">
      <c r="A5" s="46">
        <v>4</v>
      </c>
      <c r="B5" s="46">
        <v>404</v>
      </c>
      <c r="C5" s="46">
        <v>4</v>
      </c>
      <c r="D5" s="47" t="s">
        <v>9</v>
      </c>
      <c r="E5" s="47">
        <v>481</v>
      </c>
      <c r="F5" s="47">
        <f t="shared" si="1"/>
        <v>529.1</v>
      </c>
      <c r="G5" s="48">
        <f>G4</f>
        <v>25500</v>
      </c>
      <c r="H5" s="7">
        <v>0</v>
      </c>
      <c r="I5" s="7">
        <f t="shared" si="2"/>
        <v>0</v>
      </c>
      <c r="J5" s="49">
        <f t="shared" si="3"/>
        <v>0</v>
      </c>
      <c r="K5" s="8">
        <f t="shared" si="4"/>
        <v>1587300</v>
      </c>
      <c r="L5" s="50" t="s">
        <v>15</v>
      </c>
    </row>
    <row r="6" spans="1:12" ht="16.5" customHeight="1" x14ac:dyDescent="0.3">
      <c r="A6" s="46">
        <v>5</v>
      </c>
      <c r="B6" s="46">
        <v>501</v>
      </c>
      <c r="C6" s="46">
        <v>5</v>
      </c>
      <c r="D6" s="47" t="s">
        <v>9</v>
      </c>
      <c r="E6" s="47">
        <v>674</v>
      </c>
      <c r="F6" s="47">
        <f t="shared" si="1"/>
        <v>741.40000000000009</v>
      </c>
      <c r="G6" s="48">
        <f>G5+90</f>
        <v>25590</v>
      </c>
      <c r="H6" s="7">
        <v>0</v>
      </c>
      <c r="I6" s="7">
        <f t="shared" si="2"/>
        <v>0</v>
      </c>
      <c r="J6" s="49">
        <f t="shared" si="3"/>
        <v>0</v>
      </c>
      <c r="K6" s="8">
        <f t="shared" si="4"/>
        <v>2224200.0000000005</v>
      </c>
      <c r="L6" s="50" t="s">
        <v>15</v>
      </c>
    </row>
    <row r="7" spans="1:12" ht="16.5" customHeight="1" x14ac:dyDescent="0.3">
      <c r="A7" s="46">
        <v>6</v>
      </c>
      <c r="B7" s="46">
        <v>502</v>
      </c>
      <c r="C7" s="51">
        <v>5</v>
      </c>
      <c r="D7" s="47" t="s">
        <v>10</v>
      </c>
      <c r="E7" s="47">
        <v>837</v>
      </c>
      <c r="F7" s="47">
        <f t="shared" si="1"/>
        <v>920.7</v>
      </c>
      <c r="G7" s="48">
        <f>G6</f>
        <v>25590</v>
      </c>
      <c r="H7" s="7">
        <v>0</v>
      </c>
      <c r="I7" s="7">
        <f t="shared" si="2"/>
        <v>0</v>
      </c>
      <c r="J7" s="49">
        <f t="shared" si="3"/>
        <v>0</v>
      </c>
      <c r="K7" s="8">
        <f t="shared" si="4"/>
        <v>2762100</v>
      </c>
      <c r="L7" s="50" t="s">
        <v>15</v>
      </c>
    </row>
    <row r="8" spans="1:12" ht="16.5" customHeight="1" x14ac:dyDescent="0.3">
      <c r="A8" s="46">
        <v>7</v>
      </c>
      <c r="B8" s="46">
        <v>503</v>
      </c>
      <c r="C8" s="51">
        <v>5</v>
      </c>
      <c r="D8" s="47" t="s">
        <v>9</v>
      </c>
      <c r="E8" s="47">
        <v>516</v>
      </c>
      <c r="F8" s="47">
        <f t="shared" si="1"/>
        <v>567.6</v>
      </c>
      <c r="G8" s="48">
        <f>G7</f>
        <v>25590</v>
      </c>
      <c r="H8" s="7">
        <v>0</v>
      </c>
      <c r="I8" s="7">
        <f t="shared" si="2"/>
        <v>0</v>
      </c>
      <c r="J8" s="49">
        <f t="shared" si="3"/>
        <v>0</v>
      </c>
      <c r="K8" s="8">
        <f t="shared" si="4"/>
        <v>1702800</v>
      </c>
      <c r="L8" s="50" t="s">
        <v>15</v>
      </c>
    </row>
    <row r="9" spans="1:12" ht="16.5" customHeight="1" x14ac:dyDescent="0.3">
      <c r="A9" s="46">
        <v>8</v>
      </c>
      <c r="B9" s="46">
        <v>504</v>
      </c>
      <c r="C9" s="51">
        <v>5</v>
      </c>
      <c r="D9" s="47" t="s">
        <v>9</v>
      </c>
      <c r="E9" s="47">
        <v>496</v>
      </c>
      <c r="F9" s="47">
        <f t="shared" si="1"/>
        <v>545.6</v>
      </c>
      <c r="G9" s="48">
        <f>G8</f>
        <v>25590</v>
      </c>
      <c r="H9" s="7">
        <v>0</v>
      </c>
      <c r="I9" s="7">
        <f t="shared" si="2"/>
        <v>0</v>
      </c>
      <c r="J9" s="49">
        <f t="shared" si="3"/>
        <v>0</v>
      </c>
      <c r="K9" s="8">
        <f t="shared" si="4"/>
        <v>1636800</v>
      </c>
      <c r="L9" s="50" t="s">
        <v>15</v>
      </c>
    </row>
    <row r="10" spans="1:12" ht="16.5" customHeight="1" x14ac:dyDescent="0.3">
      <c r="A10" s="46">
        <v>9</v>
      </c>
      <c r="B10" s="52">
        <v>601</v>
      </c>
      <c r="C10" s="53">
        <v>6</v>
      </c>
      <c r="D10" s="47" t="s">
        <v>9</v>
      </c>
      <c r="E10" s="47">
        <v>674</v>
      </c>
      <c r="F10" s="47">
        <f t="shared" si="1"/>
        <v>741.40000000000009</v>
      </c>
      <c r="G10" s="48">
        <f>G9+90</f>
        <v>25680</v>
      </c>
      <c r="H10" s="7">
        <v>0</v>
      </c>
      <c r="I10" s="7">
        <f t="shared" si="2"/>
        <v>0</v>
      </c>
      <c r="J10" s="49">
        <f t="shared" si="3"/>
        <v>0</v>
      </c>
      <c r="K10" s="8">
        <f t="shared" si="4"/>
        <v>2224200.0000000005</v>
      </c>
      <c r="L10" s="50" t="s">
        <v>15</v>
      </c>
    </row>
    <row r="11" spans="1:12" ht="16.5" customHeight="1" x14ac:dyDescent="0.3">
      <c r="A11" s="46">
        <v>10</v>
      </c>
      <c r="B11" s="46">
        <v>602</v>
      </c>
      <c r="C11" s="53">
        <v>6</v>
      </c>
      <c r="D11" s="47" t="s">
        <v>10</v>
      </c>
      <c r="E11" s="47">
        <v>837</v>
      </c>
      <c r="F11" s="47">
        <f t="shared" si="1"/>
        <v>920.7</v>
      </c>
      <c r="G11" s="48">
        <f>G10</f>
        <v>25680</v>
      </c>
      <c r="H11" s="7">
        <v>0</v>
      </c>
      <c r="I11" s="7">
        <f t="shared" si="2"/>
        <v>0</v>
      </c>
      <c r="J11" s="49">
        <f t="shared" si="3"/>
        <v>0</v>
      </c>
      <c r="K11" s="8">
        <f t="shared" si="4"/>
        <v>2762100</v>
      </c>
      <c r="L11" s="50" t="s">
        <v>15</v>
      </c>
    </row>
    <row r="12" spans="1:12" ht="16.5" customHeight="1" x14ac:dyDescent="0.3">
      <c r="A12" s="46">
        <v>11</v>
      </c>
      <c r="B12" s="52">
        <v>603</v>
      </c>
      <c r="C12" s="53">
        <v>6</v>
      </c>
      <c r="D12" s="47" t="s">
        <v>9</v>
      </c>
      <c r="E12" s="47">
        <v>523</v>
      </c>
      <c r="F12" s="47">
        <f t="shared" si="1"/>
        <v>575.30000000000007</v>
      </c>
      <c r="G12" s="48">
        <f>G11</f>
        <v>25680</v>
      </c>
      <c r="H12" s="7">
        <v>0</v>
      </c>
      <c r="I12" s="7">
        <f t="shared" si="2"/>
        <v>0</v>
      </c>
      <c r="J12" s="49">
        <f t="shared" si="3"/>
        <v>0</v>
      </c>
      <c r="K12" s="8">
        <f t="shared" si="4"/>
        <v>1725900.0000000002</v>
      </c>
      <c r="L12" s="50" t="s">
        <v>15</v>
      </c>
    </row>
    <row r="13" spans="1:12" ht="16.5" customHeight="1" x14ac:dyDescent="0.3">
      <c r="A13" s="46">
        <v>12</v>
      </c>
      <c r="B13" s="46">
        <v>604</v>
      </c>
      <c r="C13" s="53">
        <v>6</v>
      </c>
      <c r="D13" s="47" t="s">
        <v>9</v>
      </c>
      <c r="E13" s="47">
        <v>523</v>
      </c>
      <c r="F13" s="47">
        <f t="shared" si="1"/>
        <v>575.30000000000007</v>
      </c>
      <c r="G13" s="48">
        <f>G12</f>
        <v>25680</v>
      </c>
      <c r="H13" s="7">
        <v>0</v>
      </c>
      <c r="I13" s="7">
        <f t="shared" si="2"/>
        <v>0</v>
      </c>
      <c r="J13" s="49">
        <f t="shared" si="3"/>
        <v>0</v>
      </c>
      <c r="K13" s="8">
        <f t="shared" si="4"/>
        <v>1725900.0000000002</v>
      </c>
      <c r="L13" s="50" t="s">
        <v>15</v>
      </c>
    </row>
    <row r="14" spans="1:12" ht="16.5" x14ac:dyDescent="0.3">
      <c r="A14" s="46">
        <v>13</v>
      </c>
      <c r="B14" s="52">
        <v>702</v>
      </c>
      <c r="C14" s="53">
        <v>7</v>
      </c>
      <c r="D14" s="47" t="s">
        <v>10</v>
      </c>
      <c r="E14" s="47">
        <v>837</v>
      </c>
      <c r="F14" s="47">
        <f t="shared" si="1"/>
        <v>920.7</v>
      </c>
      <c r="G14" s="48">
        <f>G13+90</f>
        <v>25770</v>
      </c>
      <c r="H14" s="7">
        <v>0</v>
      </c>
      <c r="I14" s="7">
        <f t="shared" si="2"/>
        <v>0</v>
      </c>
      <c r="J14" s="49">
        <f t="shared" si="3"/>
        <v>0</v>
      </c>
      <c r="K14" s="8">
        <f t="shared" si="4"/>
        <v>2762100</v>
      </c>
      <c r="L14" s="50" t="s">
        <v>15</v>
      </c>
    </row>
    <row r="15" spans="1:12" ht="16.5" x14ac:dyDescent="0.3">
      <c r="A15" s="46">
        <v>14</v>
      </c>
      <c r="B15" s="52">
        <v>703</v>
      </c>
      <c r="C15" s="53">
        <v>7</v>
      </c>
      <c r="D15" s="47" t="s">
        <v>9</v>
      </c>
      <c r="E15" s="47">
        <v>523</v>
      </c>
      <c r="F15" s="47">
        <f t="shared" si="1"/>
        <v>575.30000000000007</v>
      </c>
      <c r="G15" s="48">
        <f>G14</f>
        <v>25770</v>
      </c>
      <c r="H15" s="7">
        <v>0</v>
      </c>
      <c r="I15" s="7">
        <f t="shared" si="2"/>
        <v>0</v>
      </c>
      <c r="J15" s="49">
        <f t="shared" si="3"/>
        <v>0</v>
      </c>
      <c r="K15" s="8">
        <f t="shared" si="4"/>
        <v>1725900.0000000002</v>
      </c>
      <c r="L15" s="50" t="s">
        <v>15</v>
      </c>
    </row>
    <row r="16" spans="1:12" ht="16.5" x14ac:dyDescent="0.3">
      <c r="A16" s="46">
        <v>15</v>
      </c>
      <c r="B16" s="52">
        <v>704</v>
      </c>
      <c r="C16" s="53">
        <v>7</v>
      </c>
      <c r="D16" s="47" t="s">
        <v>9</v>
      </c>
      <c r="E16" s="47">
        <v>523</v>
      </c>
      <c r="F16" s="47">
        <f t="shared" si="1"/>
        <v>575.30000000000007</v>
      </c>
      <c r="G16" s="48">
        <f>G15</f>
        <v>25770</v>
      </c>
      <c r="H16" s="7">
        <v>0</v>
      </c>
      <c r="I16" s="7">
        <f t="shared" si="2"/>
        <v>0</v>
      </c>
      <c r="J16" s="49">
        <f t="shared" si="3"/>
        <v>0</v>
      </c>
      <c r="K16" s="8">
        <f t="shared" si="4"/>
        <v>1725900.0000000002</v>
      </c>
      <c r="L16" s="50" t="s">
        <v>15</v>
      </c>
    </row>
    <row r="17" spans="1:12" ht="16.5" x14ac:dyDescent="0.3">
      <c r="A17" s="46">
        <v>16</v>
      </c>
      <c r="B17" s="52">
        <v>801</v>
      </c>
      <c r="C17" s="53">
        <v>8</v>
      </c>
      <c r="D17" s="47" t="s">
        <v>9</v>
      </c>
      <c r="E17" s="47">
        <v>674</v>
      </c>
      <c r="F17" s="47">
        <f t="shared" si="1"/>
        <v>741.40000000000009</v>
      </c>
      <c r="G17" s="48">
        <f>G16+90</f>
        <v>25860</v>
      </c>
      <c r="H17" s="7">
        <v>0</v>
      </c>
      <c r="I17" s="7">
        <f t="shared" si="2"/>
        <v>0</v>
      </c>
      <c r="J17" s="49">
        <f t="shared" si="3"/>
        <v>0</v>
      </c>
      <c r="K17" s="8">
        <f t="shared" si="4"/>
        <v>2224200.0000000005</v>
      </c>
      <c r="L17" s="50" t="s">
        <v>15</v>
      </c>
    </row>
    <row r="18" spans="1:12" ht="16.5" customHeight="1" x14ac:dyDescent="0.3">
      <c r="A18" s="46">
        <v>17</v>
      </c>
      <c r="B18" s="52">
        <v>802</v>
      </c>
      <c r="C18" s="53">
        <v>8</v>
      </c>
      <c r="D18" s="47" t="s">
        <v>10</v>
      </c>
      <c r="E18" s="47">
        <v>837</v>
      </c>
      <c r="F18" s="47">
        <f t="shared" si="1"/>
        <v>920.7</v>
      </c>
      <c r="G18" s="48">
        <f>G17</f>
        <v>25860</v>
      </c>
      <c r="H18" s="7">
        <v>0</v>
      </c>
      <c r="I18" s="7">
        <f t="shared" si="2"/>
        <v>0</v>
      </c>
      <c r="J18" s="49">
        <f t="shared" si="3"/>
        <v>0</v>
      </c>
      <c r="K18" s="8">
        <f t="shared" si="4"/>
        <v>2762100</v>
      </c>
      <c r="L18" s="50" t="s">
        <v>15</v>
      </c>
    </row>
    <row r="19" spans="1:12" ht="16.5" customHeight="1" x14ac:dyDescent="0.3">
      <c r="A19" s="46">
        <v>18</v>
      </c>
      <c r="B19" s="52">
        <v>803</v>
      </c>
      <c r="C19" s="53">
        <v>8</v>
      </c>
      <c r="D19" s="47" t="s">
        <v>9</v>
      </c>
      <c r="E19" s="47">
        <v>573</v>
      </c>
      <c r="F19" s="47">
        <f t="shared" si="1"/>
        <v>630.30000000000007</v>
      </c>
      <c r="G19" s="48">
        <f>G18</f>
        <v>25860</v>
      </c>
      <c r="H19" s="7">
        <v>0</v>
      </c>
      <c r="I19" s="7">
        <f t="shared" si="2"/>
        <v>0</v>
      </c>
      <c r="J19" s="49">
        <f t="shared" si="3"/>
        <v>0</v>
      </c>
      <c r="K19" s="8">
        <f t="shared" si="4"/>
        <v>1890900.0000000002</v>
      </c>
      <c r="L19" s="50" t="s">
        <v>15</v>
      </c>
    </row>
    <row r="20" spans="1:12" ht="16.5" customHeight="1" x14ac:dyDescent="0.3">
      <c r="A20" s="46">
        <v>19</v>
      </c>
      <c r="B20" s="52">
        <v>804</v>
      </c>
      <c r="C20" s="53">
        <v>8</v>
      </c>
      <c r="D20" s="47" t="s">
        <v>9</v>
      </c>
      <c r="E20" s="47">
        <v>573</v>
      </c>
      <c r="F20" s="47">
        <f t="shared" si="1"/>
        <v>630.30000000000007</v>
      </c>
      <c r="G20" s="48">
        <f>G19</f>
        <v>25860</v>
      </c>
      <c r="H20" s="7">
        <v>0</v>
      </c>
      <c r="I20" s="7">
        <f t="shared" si="2"/>
        <v>0</v>
      </c>
      <c r="J20" s="49">
        <f t="shared" si="3"/>
        <v>0</v>
      </c>
      <c r="K20" s="8">
        <f t="shared" si="4"/>
        <v>1890900.0000000002</v>
      </c>
      <c r="L20" s="50" t="s">
        <v>15</v>
      </c>
    </row>
    <row r="21" spans="1:12" ht="16.5" customHeight="1" x14ac:dyDescent="0.3">
      <c r="A21" s="46">
        <v>20</v>
      </c>
      <c r="B21" s="52">
        <v>901</v>
      </c>
      <c r="C21" s="53">
        <v>9</v>
      </c>
      <c r="D21" s="47" t="s">
        <v>9</v>
      </c>
      <c r="E21" s="47">
        <v>674</v>
      </c>
      <c r="F21" s="47">
        <f t="shared" si="1"/>
        <v>741.40000000000009</v>
      </c>
      <c r="G21" s="48">
        <f>G20+90</f>
        <v>25950</v>
      </c>
      <c r="H21" s="7">
        <v>0</v>
      </c>
      <c r="I21" s="7">
        <f t="shared" si="2"/>
        <v>0</v>
      </c>
      <c r="J21" s="49">
        <f t="shared" si="3"/>
        <v>0</v>
      </c>
      <c r="K21" s="8">
        <f t="shared" si="4"/>
        <v>2224200.0000000005</v>
      </c>
      <c r="L21" s="50" t="s">
        <v>15</v>
      </c>
    </row>
    <row r="22" spans="1:12" ht="16.5" customHeight="1" x14ac:dyDescent="0.3">
      <c r="A22" s="46">
        <v>21</v>
      </c>
      <c r="B22" s="52">
        <v>902</v>
      </c>
      <c r="C22" s="53">
        <v>9</v>
      </c>
      <c r="D22" s="47" t="s">
        <v>10</v>
      </c>
      <c r="E22" s="47">
        <v>837</v>
      </c>
      <c r="F22" s="47">
        <f t="shared" si="1"/>
        <v>920.7</v>
      </c>
      <c r="G22" s="48">
        <f>G21</f>
        <v>25950</v>
      </c>
      <c r="H22" s="7">
        <v>0</v>
      </c>
      <c r="I22" s="7">
        <f t="shared" si="2"/>
        <v>0</v>
      </c>
      <c r="J22" s="49">
        <f t="shared" si="3"/>
        <v>0</v>
      </c>
      <c r="K22" s="8">
        <f t="shared" si="4"/>
        <v>2762100</v>
      </c>
      <c r="L22" s="50" t="s">
        <v>15</v>
      </c>
    </row>
    <row r="23" spans="1:12" ht="16.5" customHeight="1" x14ac:dyDescent="0.3">
      <c r="A23" s="46">
        <v>22</v>
      </c>
      <c r="B23" s="52">
        <v>903</v>
      </c>
      <c r="C23" s="53">
        <v>9</v>
      </c>
      <c r="D23" s="47" t="s">
        <v>9</v>
      </c>
      <c r="E23" s="47">
        <v>573</v>
      </c>
      <c r="F23" s="47">
        <f t="shared" si="1"/>
        <v>630.30000000000007</v>
      </c>
      <c r="G23" s="48">
        <f>G22</f>
        <v>25950</v>
      </c>
      <c r="H23" s="7">
        <v>0</v>
      </c>
      <c r="I23" s="7">
        <f t="shared" si="2"/>
        <v>0</v>
      </c>
      <c r="J23" s="49">
        <f t="shared" si="3"/>
        <v>0</v>
      </c>
      <c r="K23" s="8">
        <f t="shared" si="4"/>
        <v>1890900.0000000002</v>
      </c>
      <c r="L23" s="50" t="s">
        <v>15</v>
      </c>
    </row>
    <row r="24" spans="1:12" ht="16.5" customHeight="1" x14ac:dyDescent="0.3">
      <c r="A24" s="46">
        <v>23</v>
      </c>
      <c r="B24" s="52">
        <v>904</v>
      </c>
      <c r="C24" s="53">
        <v>9</v>
      </c>
      <c r="D24" s="47" t="s">
        <v>9</v>
      </c>
      <c r="E24" s="47">
        <v>573</v>
      </c>
      <c r="F24" s="47">
        <f t="shared" si="1"/>
        <v>630.30000000000007</v>
      </c>
      <c r="G24" s="48">
        <f>G23</f>
        <v>25950</v>
      </c>
      <c r="H24" s="7">
        <v>0</v>
      </c>
      <c r="I24" s="7">
        <f t="shared" si="2"/>
        <v>0</v>
      </c>
      <c r="J24" s="49">
        <f t="shared" si="3"/>
        <v>0</v>
      </c>
      <c r="K24" s="8">
        <f t="shared" si="4"/>
        <v>1890900.0000000002</v>
      </c>
      <c r="L24" s="50" t="s">
        <v>15</v>
      </c>
    </row>
    <row r="25" spans="1:12" ht="16.5" customHeight="1" x14ac:dyDescent="0.3">
      <c r="A25" s="46">
        <v>24</v>
      </c>
      <c r="B25" s="52">
        <v>1001</v>
      </c>
      <c r="C25" s="53">
        <v>10</v>
      </c>
      <c r="D25" s="47" t="s">
        <v>9</v>
      </c>
      <c r="E25" s="47">
        <v>727</v>
      </c>
      <c r="F25" s="47">
        <f t="shared" si="1"/>
        <v>799.7</v>
      </c>
      <c r="G25" s="48">
        <f>G24+90</f>
        <v>26040</v>
      </c>
      <c r="H25" s="7">
        <v>0</v>
      </c>
      <c r="I25" s="7">
        <f t="shared" si="2"/>
        <v>0</v>
      </c>
      <c r="J25" s="49">
        <f t="shared" si="3"/>
        <v>0</v>
      </c>
      <c r="K25" s="8">
        <f t="shared" si="4"/>
        <v>2399100</v>
      </c>
      <c r="L25" s="50" t="s">
        <v>15</v>
      </c>
    </row>
    <row r="26" spans="1:12" ht="16.5" customHeight="1" x14ac:dyDescent="0.3">
      <c r="A26" s="46">
        <v>25</v>
      </c>
      <c r="B26" s="52">
        <v>1002</v>
      </c>
      <c r="C26" s="53">
        <v>10</v>
      </c>
      <c r="D26" s="47" t="s">
        <v>10</v>
      </c>
      <c r="E26" s="47">
        <v>940</v>
      </c>
      <c r="F26" s="47">
        <f t="shared" si="1"/>
        <v>1034</v>
      </c>
      <c r="G26" s="48">
        <f>G25</f>
        <v>26040</v>
      </c>
      <c r="H26" s="7">
        <v>0</v>
      </c>
      <c r="I26" s="7">
        <f t="shared" si="2"/>
        <v>0</v>
      </c>
      <c r="J26" s="49">
        <f t="shared" si="3"/>
        <v>0</v>
      </c>
      <c r="K26" s="8">
        <f t="shared" si="4"/>
        <v>3102000</v>
      </c>
      <c r="L26" s="50" t="s">
        <v>15</v>
      </c>
    </row>
    <row r="27" spans="1:12" ht="16.5" customHeight="1" x14ac:dyDescent="0.3">
      <c r="A27" s="46">
        <v>26</v>
      </c>
      <c r="B27" s="52">
        <v>1003</v>
      </c>
      <c r="C27" s="53">
        <v>10</v>
      </c>
      <c r="D27" s="47" t="s">
        <v>9</v>
      </c>
      <c r="E27" s="47">
        <v>573</v>
      </c>
      <c r="F27" s="47">
        <f t="shared" si="1"/>
        <v>630.30000000000007</v>
      </c>
      <c r="G27" s="48">
        <f>G26</f>
        <v>26040</v>
      </c>
      <c r="H27" s="7">
        <v>0</v>
      </c>
      <c r="I27" s="7">
        <f t="shared" si="2"/>
        <v>0</v>
      </c>
      <c r="J27" s="49">
        <f t="shared" si="3"/>
        <v>0</v>
      </c>
      <c r="K27" s="8">
        <f t="shared" si="4"/>
        <v>1890900.0000000002</v>
      </c>
      <c r="L27" s="50" t="s">
        <v>15</v>
      </c>
    </row>
    <row r="28" spans="1:12" ht="16.5" customHeight="1" x14ac:dyDescent="0.3">
      <c r="A28" s="46">
        <v>27</v>
      </c>
      <c r="B28" s="52">
        <v>1004</v>
      </c>
      <c r="C28" s="53">
        <v>10</v>
      </c>
      <c r="D28" s="47" t="s">
        <v>9</v>
      </c>
      <c r="E28" s="47">
        <v>573</v>
      </c>
      <c r="F28" s="47">
        <f t="shared" si="1"/>
        <v>630.30000000000007</v>
      </c>
      <c r="G28" s="48">
        <f>G27</f>
        <v>26040</v>
      </c>
      <c r="H28" s="7">
        <v>0</v>
      </c>
      <c r="I28" s="7">
        <f t="shared" si="2"/>
        <v>0</v>
      </c>
      <c r="J28" s="49">
        <f t="shared" si="3"/>
        <v>0</v>
      </c>
      <c r="K28" s="8">
        <f t="shared" si="4"/>
        <v>1890900.0000000002</v>
      </c>
      <c r="L28" s="50" t="s">
        <v>15</v>
      </c>
    </row>
    <row r="29" spans="1:12" ht="16.5" customHeight="1" x14ac:dyDescent="0.3">
      <c r="A29" s="46">
        <v>28</v>
      </c>
      <c r="B29" s="52">
        <v>1101</v>
      </c>
      <c r="C29" s="53">
        <v>11</v>
      </c>
      <c r="D29" s="47" t="s">
        <v>9</v>
      </c>
      <c r="E29" s="47">
        <v>727</v>
      </c>
      <c r="F29" s="47">
        <f t="shared" si="1"/>
        <v>799.7</v>
      </c>
      <c r="G29" s="48">
        <f>G28+90</f>
        <v>26130</v>
      </c>
      <c r="H29" s="7">
        <v>0</v>
      </c>
      <c r="I29" s="7">
        <f t="shared" si="2"/>
        <v>0</v>
      </c>
      <c r="J29" s="49">
        <f t="shared" si="3"/>
        <v>0</v>
      </c>
      <c r="K29" s="8">
        <f t="shared" si="4"/>
        <v>2399100</v>
      </c>
      <c r="L29" s="50" t="s">
        <v>15</v>
      </c>
    </row>
    <row r="30" spans="1:12" ht="16.5" customHeight="1" x14ac:dyDescent="0.3">
      <c r="A30" s="46">
        <v>29</v>
      </c>
      <c r="B30" s="52">
        <v>1102</v>
      </c>
      <c r="C30" s="53">
        <v>11</v>
      </c>
      <c r="D30" s="47" t="s">
        <v>10</v>
      </c>
      <c r="E30" s="47">
        <v>940</v>
      </c>
      <c r="F30" s="47">
        <f t="shared" si="1"/>
        <v>1034</v>
      </c>
      <c r="G30" s="48">
        <f>G29</f>
        <v>26130</v>
      </c>
      <c r="H30" s="7">
        <v>0</v>
      </c>
      <c r="I30" s="7">
        <f t="shared" si="2"/>
        <v>0</v>
      </c>
      <c r="J30" s="49">
        <f t="shared" si="3"/>
        <v>0</v>
      </c>
      <c r="K30" s="8">
        <f t="shared" si="4"/>
        <v>3102000</v>
      </c>
      <c r="L30" s="50" t="s">
        <v>15</v>
      </c>
    </row>
    <row r="31" spans="1:12" ht="16.5" customHeight="1" x14ac:dyDescent="0.3">
      <c r="A31" s="46">
        <v>30</v>
      </c>
      <c r="B31" s="52">
        <v>1103</v>
      </c>
      <c r="C31" s="53">
        <v>11</v>
      </c>
      <c r="D31" s="47" t="s">
        <v>9</v>
      </c>
      <c r="E31" s="47">
        <v>573</v>
      </c>
      <c r="F31" s="47">
        <f t="shared" si="1"/>
        <v>630.30000000000007</v>
      </c>
      <c r="G31" s="48">
        <f>G30</f>
        <v>26130</v>
      </c>
      <c r="H31" s="7">
        <v>0</v>
      </c>
      <c r="I31" s="7">
        <f t="shared" si="2"/>
        <v>0</v>
      </c>
      <c r="J31" s="49">
        <f t="shared" si="3"/>
        <v>0</v>
      </c>
      <c r="K31" s="8">
        <f t="shared" si="4"/>
        <v>1890900.0000000002</v>
      </c>
      <c r="L31" s="50" t="s">
        <v>15</v>
      </c>
    </row>
    <row r="32" spans="1:12" ht="16.5" customHeight="1" x14ac:dyDescent="0.3">
      <c r="A32" s="46">
        <v>31</v>
      </c>
      <c r="B32" s="52">
        <v>1104</v>
      </c>
      <c r="C32" s="53">
        <v>11</v>
      </c>
      <c r="D32" s="47" t="s">
        <v>9</v>
      </c>
      <c r="E32" s="47">
        <v>573</v>
      </c>
      <c r="F32" s="47">
        <f t="shared" si="1"/>
        <v>630.30000000000007</v>
      </c>
      <c r="G32" s="48">
        <f>G31</f>
        <v>26130</v>
      </c>
      <c r="H32" s="7">
        <v>0</v>
      </c>
      <c r="I32" s="7">
        <f t="shared" si="2"/>
        <v>0</v>
      </c>
      <c r="J32" s="49">
        <f t="shared" si="3"/>
        <v>0</v>
      </c>
      <c r="K32" s="8">
        <f t="shared" si="4"/>
        <v>1890900.0000000002</v>
      </c>
      <c r="L32" s="50" t="s">
        <v>15</v>
      </c>
    </row>
    <row r="33" spans="1:12" ht="16.5" customHeight="1" x14ac:dyDescent="0.3">
      <c r="A33" s="46">
        <v>32</v>
      </c>
      <c r="B33" s="52">
        <v>1201</v>
      </c>
      <c r="C33" s="53">
        <v>12</v>
      </c>
      <c r="D33" s="47" t="s">
        <v>9</v>
      </c>
      <c r="E33" s="47">
        <v>727</v>
      </c>
      <c r="F33" s="47">
        <f t="shared" si="1"/>
        <v>799.7</v>
      </c>
      <c r="G33" s="48">
        <f>G32+90</f>
        <v>26220</v>
      </c>
      <c r="H33" s="7">
        <f t="shared" ref="H3:H64" si="5">E33*G33</f>
        <v>19061940</v>
      </c>
      <c r="I33" s="7">
        <f t="shared" si="2"/>
        <v>20586895</v>
      </c>
      <c r="J33" s="49">
        <f t="shared" si="3"/>
        <v>51500</v>
      </c>
      <c r="K33" s="8">
        <f t="shared" si="4"/>
        <v>2399100</v>
      </c>
      <c r="L33" s="50" t="s">
        <v>14</v>
      </c>
    </row>
    <row r="34" spans="1:12" ht="16.5" customHeight="1" x14ac:dyDescent="0.3">
      <c r="A34" s="46">
        <v>33</v>
      </c>
      <c r="B34" s="52">
        <v>1202</v>
      </c>
      <c r="C34" s="53">
        <v>12</v>
      </c>
      <c r="D34" s="47" t="s">
        <v>10</v>
      </c>
      <c r="E34" s="47">
        <v>940</v>
      </c>
      <c r="F34" s="47">
        <f t="shared" si="1"/>
        <v>1034</v>
      </c>
      <c r="G34" s="48">
        <f>G33</f>
        <v>26220</v>
      </c>
      <c r="H34" s="7">
        <v>0</v>
      </c>
      <c r="I34" s="7">
        <f t="shared" si="2"/>
        <v>0</v>
      </c>
      <c r="J34" s="49">
        <f t="shared" si="3"/>
        <v>0</v>
      </c>
      <c r="K34" s="8">
        <f t="shared" si="4"/>
        <v>3102000</v>
      </c>
      <c r="L34" s="50" t="s">
        <v>15</v>
      </c>
    </row>
    <row r="35" spans="1:12" ht="16.5" customHeight="1" x14ac:dyDescent="0.3">
      <c r="A35" s="46">
        <v>34</v>
      </c>
      <c r="B35" s="52">
        <v>1203</v>
      </c>
      <c r="C35" s="53">
        <v>12</v>
      </c>
      <c r="D35" s="47" t="s">
        <v>9</v>
      </c>
      <c r="E35" s="47">
        <v>573</v>
      </c>
      <c r="F35" s="47">
        <f t="shared" si="1"/>
        <v>630.30000000000007</v>
      </c>
      <c r="G35" s="48">
        <f>G34</f>
        <v>26220</v>
      </c>
      <c r="H35" s="7">
        <v>0</v>
      </c>
      <c r="I35" s="7">
        <f t="shared" si="2"/>
        <v>0</v>
      </c>
      <c r="J35" s="49">
        <f t="shared" si="3"/>
        <v>0</v>
      </c>
      <c r="K35" s="8">
        <f t="shared" si="4"/>
        <v>1890900.0000000002</v>
      </c>
      <c r="L35" s="50" t="s">
        <v>15</v>
      </c>
    </row>
    <row r="36" spans="1:12" ht="16.5" customHeight="1" x14ac:dyDescent="0.3">
      <c r="A36" s="46">
        <v>35</v>
      </c>
      <c r="B36" s="52">
        <v>1204</v>
      </c>
      <c r="C36" s="53">
        <v>12</v>
      </c>
      <c r="D36" s="47" t="s">
        <v>9</v>
      </c>
      <c r="E36" s="47">
        <v>573</v>
      </c>
      <c r="F36" s="47">
        <f t="shared" si="1"/>
        <v>630.30000000000007</v>
      </c>
      <c r="G36" s="48">
        <f>G35</f>
        <v>26220</v>
      </c>
      <c r="H36" s="7">
        <v>0</v>
      </c>
      <c r="I36" s="7">
        <f t="shared" si="2"/>
        <v>0</v>
      </c>
      <c r="J36" s="49">
        <f t="shared" si="3"/>
        <v>0</v>
      </c>
      <c r="K36" s="8">
        <f t="shared" si="4"/>
        <v>1890900.0000000002</v>
      </c>
      <c r="L36" s="50" t="s">
        <v>15</v>
      </c>
    </row>
    <row r="37" spans="1:12" ht="16.5" customHeight="1" x14ac:dyDescent="0.3">
      <c r="A37" s="46">
        <v>36</v>
      </c>
      <c r="B37" s="52">
        <v>1301</v>
      </c>
      <c r="C37" s="53">
        <v>13</v>
      </c>
      <c r="D37" s="47" t="s">
        <v>9</v>
      </c>
      <c r="E37" s="47">
        <v>801</v>
      </c>
      <c r="F37" s="47">
        <f t="shared" si="1"/>
        <v>881.1</v>
      </c>
      <c r="G37" s="48">
        <f>G36+90</f>
        <v>26310</v>
      </c>
      <c r="H37" s="7">
        <f t="shared" si="5"/>
        <v>21074310</v>
      </c>
      <c r="I37" s="7">
        <f t="shared" si="2"/>
        <v>22760255</v>
      </c>
      <c r="J37" s="49">
        <f t="shared" si="3"/>
        <v>57000</v>
      </c>
      <c r="K37" s="8">
        <f t="shared" si="4"/>
        <v>2643300</v>
      </c>
      <c r="L37" s="50" t="s">
        <v>14</v>
      </c>
    </row>
    <row r="38" spans="1:12" ht="16.5" customHeight="1" x14ac:dyDescent="0.3">
      <c r="A38" s="46">
        <v>37</v>
      </c>
      <c r="B38" s="52">
        <v>1302</v>
      </c>
      <c r="C38" s="53">
        <v>13</v>
      </c>
      <c r="D38" s="47" t="s">
        <v>10</v>
      </c>
      <c r="E38" s="47">
        <v>1007</v>
      </c>
      <c r="F38" s="47">
        <f t="shared" si="1"/>
        <v>1107.7</v>
      </c>
      <c r="G38" s="48">
        <f>G37</f>
        <v>26310</v>
      </c>
      <c r="H38" s="7">
        <v>0</v>
      </c>
      <c r="I38" s="7">
        <f t="shared" si="2"/>
        <v>0</v>
      </c>
      <c r="J38" s="49">
        <f t="shared" si="3"/>
        <v>0</v>
      </c>
      <c r="K38" s="8">
        <f t="shared" si="4"/>
        <v>3323100</v>
      </c>
      <c r="L38" s="50" t="s">
        <v>15</v>
      </c>
    </row>
    <row r="39" spans="1:12" ht="16.5" customHeight="1" x14ac:dyDescent="0.3">
      <c r="A39" s="46">
        <v>38</v>
      </c>
      <c r="B39" s="52">
        <v>1303</v>
      </c>
      <c r="C39" s="53">
        <v>13</v>
      </c>
      <c r="D39" s="47" t="s">
        <v>9</v>
      </c>
      <c r="E39" s="47">
        <v>627</v>
      </c>
      <c r="F39" s="47">
        <f t="shared" si="1"/>
        <v>689.7</v>
      </c>
      <c r="G39" s="48">
        <f>G38</f>
        <v>26310</v>
      </c>
      <c r="H39" s="7">
        <v>0</v>
      </c>
      <c r="I39" s="7">
        <f t="shared" si="2"/>
        <v>0</v>
      </c>
      <c r="J39" s="49">
        <f t="shared" si="3"/>
        <v>0</v>
      </c>
      <c r="K39" s="8">
        <f t="shared" si="4"/>
        <v>2069100.0000000002</v>
      </c>
      <c r="L39" s="50" t="s">
        <v>15</v>
      </c>
    </row>
    <row r="40" spans="1:12" ht="16.5" customHeight="1" x14ac:dyDescent="0.3">
      <c r="A40" s="46">
        <v>39</v>
      </c>
      <c r="B40" s="52">
        <v>1304</v>
      </c>
      <c r="C40" s="53">
        <v>13</v>
      </c>
      <c r="D40" s="47" t="s">
        <v>9</v>
      </c>
      <c r="E40" s="47">
        <v>627</v>
      </c>
      <c r="F40" s="47">
        <f t="shared" si="1"/>
        <v>689.7</v>
      </c>
      <c r="G40" s="48">
        <f>G39</f>
        <v>26310</v>
      </c>
      <c r="H40" s="7">
        <v>0</v>
      </c>
      <c r="I40" s="7">
        <f t="shared" si="2"/>
        <v>0</v>
      </c>
      <c r="J40" s="49">
        <f t="shared" si="3"/>
        <v>0</v>
      </c>
      <c r="K40" s="8">
        <f t="shared" si="4"/>
        <v>2069100.0000000002</v>
      </c>
      <c r="L40" s="50" t="s">
        <v>15</v>
      </c>
    </row>
    <row r="41" spans="1:12" ht="16.5" customHeight="1" x14ac:dyDescent="0.3">
      <c r="A41" s="46">
        <v>40</v>
      </c>
      <c r="B41" s="52">
        <v>1402</v>
      </c>
      <c r="C41" s="53">
        <v>14</v>
      </c>
      <c r="D41" s="47" t="s">
        <v>10</v>
      </c>
      <c r="E41" s="47">
        <v>1081</v>
      </c>
      <c r="F41" s="47">
        <f t="shared" si="1"/>
        <v>1189.1000000000001</v>
      </c>
      <c r="G41" s="48">
        <f>G40+90</f>
        <v>26400</v>
      </c>
      <c r="H41" s="7">
        <f t="shared" si="5"/>
        <v>28538400</v>
      </c>
      <c r="I41" s="7">
        <f t="shared" si="2"/>
        <v>30821472</v>
      </c>
      <c r="J41" s="49">
        <f t="shared" si="3"/>
        <v>77000</v>
      </c>
      <c r="K41" s="8">
        <f t="shared" si="4"/>
        <v>3567300.0000000005</v>
      </c>
      <c r="L41" s="50" t="s">
        <v>14</v>
      </c>
    </row>
    <row r="42" spans="1:12" ht="16.5" customHeight="1" x14ac:dyDescent="0.3">
      <c r="A42" s="46">
        <v>41</v>
      </c>
      <c r="B42" s="52">
        <v>1403</v>
      </c>
      <c r="C42" s="53">
        <v>14</v>
      </c>
      <c r="D42" s="47" t="s">
        <v>9</v>
      </c>
      <c r="E42" s="47">
        <v>627</v>
      </c>
      <c r="F42" s="47">
        <f t="shared" si="1"/>
        <v>689.7</v>
      </c>
      <c r="G42" s="48">
        <f>G41</f>
        <v>26400</v>
      </c>
      <c r="H42" s="7">
        <v>0</v>
      </c>
      <c r="I42" s="7">
        <f t="shared" si="2"/>
        <v>0</v>
      </c>
      <c r="J42" s="49">
        <f t="shared" si="3"/>
        <v>0</v>
      </c>
      <c r="K42" s="8">
        <f t="shared" si="4"/>
        <v>2069100.0000000002</v>
      </c>
      <c r="L42" s="50" t="s">
        <v>15</v>
      </c>
    </row>
    <row r="43" spans="1:12" ht="16.5" customHeight="1" x14ac:dyDescent="0.3">
      <c r="A43" s="46">
        <v>42</v>
      </c>
      <c r="B43" s="52">
        <v>1404</v>
      </c>
      <c r="C43" s="53">
        <v>14</v>
      </c>
      <c r="D43" s="47" t="s">
        <v>9</v>
      </c>
      <c r="E43" s="47">
        <v>627</v>
      </c>
      <c r="F43" s="47">
        <f t="shared" si="1"/>
        <v>689.7</v>
      </c>
      <c r="G43" s="48">
        <f>G42</f>
        <v>26400</v>
      </c>
      <c r="H43" s="7">
        <v>0</v>
      </c>
      <c r="I43" s="7">
        <f t="shared" si="2"/>
        <v>0</v>
      </c>
      <c r="J43" s="49">
        <f t="shared" si="3"/>
        <v>0</v>
      </c>
      <c r="K43" s="8">
        <f t="shared" si="4"/>
        <v>2069100.0000000002</v>
      </c>
      <c r="L43" s="50" t="s">
        <v>15</v>
      </c>
    </row>
    <row r="44" spans="1:12" ht="16.5" customHeight="1" x14ac:dyDescent="0.3">
      <c r="A44" s="46">
        <v>43</v>
      </c>
      <c r="B44" s="52">
        <v>1501</v>
      </c>
      <c r="C44" s="53">
        <v>15</v>
      </c>
      <c r="D44" s="47" t="s">
        <v>9</v>
      </c>
      <c r="E44" s="47">
        <v>1081</v>
      </c>
      <c r="F44" s="47">
        <f t="shared" si="1"/>
        <v>1189.1000000000001</v>
      </c>
      <c r="G44" s="48">
        <f>G43+90</f>
        <v>26490</v>
      </c>
      <c r="H44" s="7">
        <f t="shared" si="5"/>
        <v>28635690</v>
      </c>
      <c r="I44" s="7">
        <f t="shared" si="2"/>
        <v>30926545</v>
      </c>
      <c r="J44" s="49">
        <f t="shared" si="3"/>
        <v>77500</v>
      </c>
      <c r="K44" s="8">
        <f t="shared" si="4"/>
        <v>3567300.0000000005</v>
      </c>
      <c r="L44" s="50" t="s">
        <v>14</v>
      </c>
    </row>
    <row r="45" spans="1:12" ht="16.5" customHeight="1" x14ac:dyDescent="0.3">
      <c r="A45" s="46">
        <v>44</v>
      </c>
      <c r="B45" s="52">
        <v>1502</v>
      </c>
      <c r="C45" s="53">
        <v>15</v>
      </c>
      <c r="D45" s="47" t="s">
        <v>10</v>
      </c>
      <c r="E45" s="47">
        <v>1081</v>
      </c>
      <c r="F45" s="47">
        <f t="shared" si="1"/>
        <v>1189.1000000000001</v>
      </c>
      <c r="G45" s="48">
        <f>G44</f>
        <v>26490</v>
      </c>
      <c r="H45" s="7">
        <f t="shared" si="5"/>
        <v>28635690</v>
      </c>
      <c r="I45" s="7">
        <f t="shared" si="2"/>
        <v>30926545</v>
      </c>
      <c r="J45" s="49">
        <f t="shared" si="3"/>
        <v>77500</v>
      </c>
      <c r="K45" s="8">
        <f t="shared" si="4"/>
        <v>3567300.0000000005</v>
      </c>
      <c r="L45" s="50" t="s">
        <v>14</v>
      </c>
    </row>
    <row r="46" spans="1:12" ht="16.5" customHeight="1" x14ac:dyDescent="0.3">
      <c r="A46" s="46">
        <v>45</v>
      </c>
      <c r="B46" s="52">
        <v>1503</v>
      </c>
      <c r="C46" s="53">
        <v>15</v>
      </c>
      <c r="D46" s="47" t="s">
        <v>9</v>
      </c>
      <c r="E46" s="47">
        <v>627</v>
      </c>
      <c r="F46" s="47">
        <f t="shared" si="1"/>
        <v>689.7</v>
      </c>
      <c r="G46" s="48">
        <f>G45</f>
        <v>26490</v>
      </c>
      <c r="H46" s="7">
        <v>0</v>
      </c>
      <c r="I46" s="7">
        <f t="shared" si="2"/>
        <v>0</v>
      </c>
      <c r="J46" s="49">
        <f t="shared" si="3"/>
        <v>0</v>
      </c>
      <c r="K46" s="8">
        <f t="shared" si="4"/>
        <v>2069100.0000000002</v>
      </c>
      <c r="L46" s="50" t="s">
        <v>15</v>
      </c>
    </row>
    <row r="47" spans="1:12" ht="16.5" customHeight="1" x14ac:dyDescent="0.3">
      <c r="A47" s="46">
        <v>46</v>
      </c>
      <c r="B47" s="52">
        <v>1504</v>
      </c>
      <c r="C47" s="53">
        <v>15</v>
      </c>
      <c r="D47" s="47" t="s">
        <v>9</v>
      </c>
      <c r="E47" s="47">
        <v>680</v>
      </c>
      <c r="F47" s="47">
        <f t="shared" si="1"/>
        <v>748.00000000000011</v>
      </c>
      <c r="G47" s="48">
        <f>G46</f>
        <v>26490</v>
      </c>
      <c r="H47" s="7">
        <f t="shared" si="5"/>
        <v>18013200</v>
      </c>
      <c r="I47" s="7">
        <f t="shared" si="2"/>
        <v>19454256</v>
      </c>
      <c r="J47" s="49">
        <f t="shared" si="3"/>
        <v>48500</v>
      </c>
      <c r="K47" s="8">
        <f t="shared" si="4"/>
        <v>2244000.0000000005</v>
      </c>
      <c r="L47" s="50" t="s">
        <v>14</v>
      </c>
    </row>
    <row r="48" spans="1:12" ht="16.5" customHeight="1" x14ac:dyDescent="0.3">
      <c r="A48" s="46">
        <v>47</v>
      </c>
      <c r="B48" s="52">
        <v>1601</v>
      </c>
      <c r="C48" s="53">
        <v>16</v>
      </c>
      <c r="D48" s="47" t="s">
        <v>9</v>
      </c>
      <c r="E48" s="47">
        <v>1081</v>
      </c>
      <c r="F48" s="47">
        <f t="shared" si="1"/>
        <v>1189.1000000000001</v>
      </c>
      <c r="G48" s="48">
        <f>G47+90</f>
        <v>26580</v>
      </c>
      <c r="H48" s="7">
        <f t="shared" si="5"/>
        <v>28732980</v>
      </c>
      <c r="I48" s="7">
        <f t="shared" si="2"/>
        <v>31031618</v>
      </c>
      <c r="J48" s="49">
        <f t="shared" si="3"/>
        <v>77500</v>
      </c>
      <c r="K48" s="8">
        <f t="shared" si="4"/>
        <v>3567300.0000000005</v>
      </c>
      <c r="L48" s="50" t="s">
        <v>14</v>
      </c>
    </row>
    <row r="49" spans="1:12" ht="16.5" customHeight="1" x14ac:dyDescent="0.3">
      <c r="A49" s="46">
        <v>48</v>
      </c>
      <c r="B49" s="52">
        <v>1602</v>
      </c>
      <c r="C49" s="53">
        <v>16</v>
      </c>
      <c r="D49" s="47" t="s">
        <v>10</v>
      </c>
      <c r="E49" s="47">
        <v>1081</v>
      </c>
      <c r="F49" s="47">
        <f t="shared" si="1"/>
        <v>1189.1000000000001</v>
      </c>
      <c r="G49" s="48">
        <f>G48</f>
        <v>26580</v>
      </c>
      <c r="H49" s="7">
        <f t="shared" si="5"/>
        <v>28732980</v>
      </c>
      <c r="I49" s="7">
        <f t="shared" si="2"/>
        <v>31031618</v>
      </c>
      <c r="J49" s="49">
        <f t="shared" si="3"/>
        <v>77500</v>
      </c>
      <c r="K49" s="8">
        <f t="shared" si="4"/>
        <v>3567300.0000000005</v>
      </c>
      <c r="L49" s="50" t="s">
        <v>14</v>
      </c>
    </row>
    <row r="50" spans="1:12" ht="16.5" customHeight="1" x14ac:dyDescent="0.3">
      <c r="A50" s="46">
        <v>49</v>
      </c>
      <c r="B50" s="52">
        <v>1603</v>
      </c>
      <c r="C50" s="53">
        <v>16</v>
      </c>
      <c r="D50" s="47" t="s">
        <v>9</v>
      </c>
      <c r="E50" s="47">
        <v>750</v>
      </c>
      <c r="F50" s="47">
        <f>E50*1.1</f>
        <v>825.00000000000011</v>
      </c>
      <c r="G50" s="48">
        <f>G49</f>
        <v>26580</v>
      </c>
      <c r="H50" s="7">
        <f t="shared" si="5"/>
        <v>19935000</v>
      </c>
      <c r="I50" s="7">
        <f t="shared" si="2"/>
        <v>21529800</v>
      </c>
      <c r="J50" s="49">
        <f t="shared" si="3"/>
        <v>54000</v>
      </c>
      <c r="K50" s="8">
        <f t="shared" si="4"/>
        <v>2475000.0000000005</v>
      </c>
      <c r="L50" s="50" t="s">
        <v>14</v>
      </c>
    </row>
    <row r="51" spans="1:12" ht="16.5" customHeight="1" x14ac:dyDescent="0.3">
      <c r="A51" s="46">
        <v>50</v>
      </c>
      <c r="B51" s="52">
        <v>1604</v>
      </c>
      <c r="C51" s="53">
        <v>16</v>
      </c>
      <c r="D51" s="47" t="s">
        <v>9</v>
      </c>
      <c r="E51" s="47">
        <v>750</v>
      </c>
      <c r="F51" s="47">
        <f t="shared" si="1"/>
        <v>825.00000000000011</v>
      </c>
      <c r="G51" s="48">
        <f>G50</f>
        <v>26580</v>
      </c>
      <c r="H51" s="7">
        <f t="shared" si="5"/>
        <v>19935000</v>
      </c>
      <c r="I51" s="7">
        <f t="shared" si="2"/>
        <v>21529800</v>
      </c>
      <c r="J51" s="49">
        <f t="shared" si="3"/>
        <v>54000</v>
      </c>
      <c r="K51" s="8">
        <f t="shared" si="4"/>
        <v>2475000.0000000005</v>
      </c>
      <c r="L51" s="50" t="s">
        <v>14</v>
      </c>
    </row>
    <row r="52" spans="1:12" ht="16.5" customHeight="1" x14ac:dyDescent="0.3">
      <c r="A52" s="46">
        <v>51</v>
      </c>
      <c r="B52" s="52">
        <v>1701</v>
      </c>
      <c r="C52" s="53">
        <v>17</v>
      </c>
      <c r="D52" s="47" t="s">
        <v>9</v>
      </c>
      <c r="E52" s="47">
        <v>1081</v>
      </c>
      <c r="F52" s="47">
        <f t="shared" si="1"/>
        <v>1189.1000000000001</v>
      </c>
      <c r="G52" s="48">
        <f>G51+90</f>
        <v>26670</v>
      </c>
      <c r="H52" s="7">
        <f t="shared" si="5"/>
        <v>28830270</v>
      </c>
      <c r="I52" s="7">
        <f t="shared" si="2"/>
        <v>31136692</v>
      </c>
      <c r="J52" s="49">
        <f t="shared" si="3"/>
        <v>78000</v>
      </c>
      <c r="K52" s="8">
        <f t="shared" si="4"/>
        <v>3567300.0000000005</v>
      </c>
      <c r="L52" s="50" t="s">
        <v>14</v>
      </c>
    </row>
    <row r="53" spans="1:12" ht="16.5" customHeight="1" x14ac:dyDescent="0.3">
      <c r="A53" s="46">
        <v>52</v>
      </c>
      <c r="B53" s="52">
        <v>1702</v>
      </c>
      <c r="C53" s="53">
        <v>17</v>
      </c>
      <c r="D53" s="47" t="s">
        <v>10</v>
      </c>
      <c r="E53" s="47">
        <v>1081</v>
      </c>
      <c r="F53" s="47">
        <f t="shared" si="1"/>
        <v>1189.1000000000001</v>
      </c>
      <c r="G53" s="48">
        <f>G52</f>
        <v>26670</v>
      </c>
      <c r="H53" s="7">
        <f t="shared" si="5"/>
        <v>28830270</v>
      </c>
      <c r="I53" s="7">
        <f t="shared" si="2"/>
        <v>31136692</v>
      </c>
      <c r="J53" s="49">
        <f t="shared" si="3"/>
        <v>78000</v>
      </c>
      <c r="K53" s="8">
        <f t="shared" si="4"/>
        <v>3567300.0000000005</v>
      </c>
      <c r="L53" s="50" t="s">
        <v>14</v>
      </c>
    </row>
    <row r="54" spans="1:12" ht="16.5" customHeight="1" x14ac:dyDescent="0.3">
      <c r="A54" s="46">
        <v>53</v>
      </c>
      <c r="B54" s="52">
        <v>1703</v>
      </c>
      <c r="C54" s="53">
        <v>17</v>
      </c>
      <c r="D54" s="47" t="s">
        <v>9</v>
      </c>
      <c r="E54" s="47">
        <v>750</v>
      </c>
      <c r="F54" s="47">
        <f t="shared" si="1"/>
        <v>825.00000000000011</v>
      </c>
      <c r="G54" s="48">
        <f>G53</f>
        <v>26670</v>
      </c>
      <c r="H54" s="7">
        <f t="shared" si="5"/>
        <v>20002500</v>
      </c>
      <c r="I54" s="7">
        <f t="shared" si="2"/>
        <v>21602700</v>
      </c>
      <c r="J54" s="49">
        <f t="shared" si="3"/>
        <v>54000</v>
      </c>
      <c r="K54" s="8">
        <f t="shared" si="4"/>
        <v>2475000.0000000005</v>
      </c>
      <c r="L54" s="50" t="s">
        <v>14</v>
      </c>
    </row>
    <row r="55" spans="1:12" ht="16.5" customHeight="1" x14ac:dyDescent="0.3">
      <c r="A55" s="46">
        <v>54</v>
      </c>
      <c r="B55" s="52">
        <v>1704</v>
      </c>
      <c r="C55" s="53">
        <v>17</v>
      </c>
      <c r="D55" s="47" t="s">
        <v>9</v>
      </c>
      <c r="E55" s="47">
        <v>750</v>
      </c>
      <c r="F55" s="47">
        <f t="shared" si="1"/>
        <v>825.00000000000011</v>
      </c>
      <c r="G55" s="48">
        <f>G54</f>
        <v>26670</v>
      </c>
      <c r="H55" s="7">
        <f t="shared" si="5"/>
        <v>20002500</v>
      </c>
      <c r="I55" s="7">
        <f t="shared" si="2"/>
        <v>21602700</v>
      </c>
      <c r="J55" s="49">
        <f t="shared" si="3"/>
        <v>54000</v>
      </c>
      <c r="K55" s="8">
        <f t="shared" si="4"/>
        <v>2475000.0000000005</v>
      </c>
      <c r="L55" s="50" t="s">
        <v>14</v>
      </c>
    </row>
    <row r="56" spans="1:12" ht="16.5" customHeight="1" x14ac:dyDescent="0.3">
      <c r="A56" s="46">
        <v>55</v>
      </c>
      <c r="B56" s="52">
        <v>1801</v>
      </c>
      <c r="C56" s="53">
        <v>18</v>
      </c>
      <c r="D56" s="47" t="s">
        <v>9</v>
      </c>
      <c r="E56" s="47">
        <v>1081</v>
      </c>
      <c r="F56" s="47">
        <f t="shared" si="1"/>
        <v>1189.1000000000001</v>
      </c>
      <c r="G56" s="48">
        <f>G55+90</f>
        <v>26760</v>
      </c>
      <c r="H56" s="7">
        <f t="shared" si="5"/>
        <v>28927560</v>
      </c>
      <c r="I56" s="7">
        <f t="shared" si="2"/>
        <v>31241765</v>
      </c>
      <c r="J56" s="49">
        <f t="shared" si="3"/>
        <v>78000</v>
      </c>
      <c r="K56" s="8">
        <f t="shared" si="4"/>
        <v>3567300.0000000005</v>
      </c>
      <c r="L56" s="50" t="s">
        <v>14</v>
      </c>
    </row>
    <row r="57" spans="1:12" ht="16.5" customHeight="1" x14ac:dyDescent="0.3">
      <c r="A57" s="46">
        <v>56</v>
      </c>
      <c r="B57" s="52">
        <v>1802</v>
      </c>
      <c r="C57" s="53">
        <v>18</v>
      </c>
      <c r="D57" s="47" t="s">
        <v>10</v>
      </c>
      <c r="E57" s="47">
        <v>1081</v>
      </c>
      <c r="F57" s="47">
        <f t="shared" si="1"/>
        <v>1189.1000000000001</v>
      </c>
      <c r="G57" s="48">
        <f>G56</f>
        <v>26760</v>
      </c>
      <c r="H57" s="7">
        <f t="shared" si="5"/>
        <v>28927560</v>
      </c>
      <c r="I57" s="7">
        <f t="shared" si="2"/>
        <v>31241765</v>
      </c>
      <c r="J57" s="49">
        <f t="shared" si="3"/>
        <v>78000</v>
      </c>
      <c r="K57" s="8">
        <f t="shared" si="4"/>
        <v>3567300.0000000005</v>
      </c>
      <c r="L57" s="50" t="s">
        <v>14</v>
      </c>
    </row>
    <row r="58" spans="1:12" ht="16.5" customHeight="1" x14ac:dyDescent="0.3">
      <c r="A58" s="46">
        <v>57</v>
      </c>
      <c r="B58" s="52">
        <v>1803</v>
      </c>
      <c r="C58" s="53">
        <v>18</v>
      </c>
      <c r="D58" s="47" t="s">
        <v>9</v>
      </c>
      <c r="E58" s="47">
        <v>750</v>
      </c>
      <c r="F58" s="47">
        <f t="shared" si="1"/>
        <v>825.00000000000011</v>
      </c>
      <c r="G58" s="48">
        <f>G57</f>
        <v>26760</v>
      </c>
      <c r="H58" s="7">
        <f t="shared" si="5"/>
        <v>20070000</v>
      </c>
      <c r="I58" s="7">
        <f t="shared" si="2"/>
        <v>21675600</v>
      </c>
      <c r="J58" s="49">
        <f t="shared" si="3"/>
        <v>54000</v>
      </c>
      <c r="K58" s="8">
        <f t="shared" si="4"/>
        <v>2475000.0000000005</v>
      </c>
      <c r="L58" s="50" t="s">
        <v>14</v>
      </c>
    </row>
    <row r="59" spans="1:12" ht="16.5" customHeight="1" x14ac:dyDescent="0.3">
      <c r="A59" s="46">
        <v>58</v>
      </c>
      <c r="B59" s="52">
        <v>1804</v>
      </c>
      <c r="C59" s="53">
        <v>18</v>
      </c>
      <c r="D59" s="47" t="s">
        <v>9</v>
      </c>
      <c r="E59" s="47">
        <v>750</v>
      </c>
      <c r="F59" s="47">
        <f t="shared" si="1"/>
        <v>825.00000000000011</v>
      </c>
      <c r="G59" s="48">
        <f>G58</f>
        <v>26760</v>
      </c>
      <c r="H59" s="7">
        <f t="shared" si="5"/>
        <v>20070000</v>
      </c>
      <c r="I59" s="7">
        <f t="shared" si="2"/>
        <v>21675600</v>
      </c>
      <c r="J59" s="49">
        <f t="shared" si="3"/>
        <v>54000</v>
      </c>
      <c r="K59" s="8">
        <f t="shared" si="4"/>
        <v>2475000.0000000005</v>
      </c>
      <c r="L59" s="50" t="s">
        <v>14</v>
      </c>
    </row>
    <row r="60" spans="1:12" ht="16.5" customHeight="1" x14ac:dyDescent="0.3">
      <c r="A60" s="46">
        <v>59</v>
      </c>
      <c r="B60" s="52">
        <v>1901</v>
      </c>
      <c r="C60" s="53">
        <v>19</v>
      </c>
      <c r="D60" s="47" t="s">
        <v>9</v>
      </c>
      <c r="E60" s="47">
        <v>1081</v>
      </c>
      <c r="F60" s="47">
        <f t="shared" si="1"/>
        <v>1189.1000000000001</v>
      </c>
      <c r="G60" s="48">
        <f>G59+90</f>
        <v>26850</v>
      </c>
      <c r="H60" s="7">
        <f t="shared" si="5"/>
        <v>29024850</v>
      </c>
      <c r="I60" s="7">
        <f t="shared" si="2"/>
        <v>31346838</v>
      </c>
      <c r="J60" s="49">
        <f t="shared" si="3"/>
        <v>78500</v>
      </c>
      <c r="K60" s="8">
        <f t="shared" si="4"/>
        <v>3567300.0000000005</v>
      </c>
      <c r="L60" s="50" t="s">
        <v>14</v>
      </c>
    </row>
    <row r="61" spans="1:12" ht="16.5" customHeight="1" x14ac:dyDescent="0.3">
      <c r="A61" s="46">
        <v>60</v>
      </c>
      <c r="B61" s="52">
        <v>1902</v>
      </c>
      <c r="C61" s="53">
        <v>19</v>
      </c>
      <c r="D61" s="47" t="s">
        <v>10</v>
      </c>
      <c r="E61" s="47">
        <v>1081</v>
      </c>
      <c r="F61" s="47">
        <f t="shared" si="1"/>
        <v>1189.1000000000001</v>
      </c>
      <c r="G61" s="48">
        <f>G60</f>
        <v>26850</v>
      </c>
      <c r="H61" s="7">
        <f t="shared" si="5"/>
        <v>29024850</v>
      </c>
      <c r="I61" s="7">
        <f t="shared" si="2"/>
        <v>31346838</v>
      </c>
      <c r="J61" s="49">
        <f t="shared" si="3"/>
        <v>78500</v>
      </c>
      <c r="K61" s="8">
        <f t="shared" si="4"/>
        <v>3567300.0000000005</v>
      </c>
      <c r="L61" s="50" t="s">
        <v>14</v>
      </c>
    </row>
    <row r="62" spans="1:12" ht="16.5" customHeight="1" x14ac:dyDescent="0.3">
      <c r="A62" s="46">
        <v>61</v>
      </c>
      <c r="B62" s="52">
        <v>1903</v>
      </c>
      <c r="C62" s="53">
        <v>19</v>
      </c>
      <c r="D62" s="47" t="s">
        <v>9</v>
      </c>
      <c r="E62" s="47">
        <v>750</v>
      </c>
      <c r="F62" s="47">
        <f t="shared" si="1"/>
        <v>825.00000000000011</v>
      </c>
      <c r="G62" s="48">
        <f>G61</f>
        <v>26850</v>
      </c>
      <c r="H62" s="7">
        <f t="shared" si="5"/>
        <v>20137500</v>
      </c>
      <c r="I62" s="7">
        <f t="shared" si="2"/>
        <v>21748500</v>
      </c>
      <c r="J62" s="49">
        <f t="shared" si="3"/>
        <v>54500</v>
      </c>
      <c r="K62" s="8">
        <f t="shared" si="4"/>
        <v>2475000.0000000005</v>
      </c>
      <c r="L62" s="50" t="s">
        <v>14</v>
      </c>
    </row>
    <row r="63" spans="1:12" ht="16.5" customHeight="1" x14ac:dyDescent="0.3">
      <c r="A63" s="46">
        <v>62</v>
      </c>
      <c r="B63" s="52">
        <v>1904</v>
      </c>
      <c r="C63" s="53">
        <v>19</v>
      </c>
      <c r="D63" s="47" t="s">
        <v>9</v>
      </c>
      <c r="E63" s="47">
        <v>750</v>
      </c>
      <c r="F63" s="47">
        <f t="shared" si="1"/>
        <v>825.00000000000011</v>
      </c>
      <c r="G63" s="48">
        <f>G62</f>
        <v>26850</v>
      </c>
      <c r="H63" s="7">
        <f t="shared" si="5"/>
        <v>20137500</v>
      </c>
      <c r="I63" s="7">
        <f t="shared" si="2"/>
        <v>21748500</v>
      </c>
      <c r="J63" s="49">
        <f t="shared" si="3"/>
        <v>54500</v>
      </c>
      <c r="K63" s="8">
        <f t="shared" si="4"/>
        <v>2475000.0000000005</v>
      </c>
      <c r="L63" s="50" t="s">
        <v>14</v>
      </c>
    </row>
    <row r="64" spans="1:12" ht="16.5" customHeight="1" x14ac:dyDescent="0.3">
      <c r="A64" s="46">
        <v>63</v>
      </c>
      <c r="B64" s="52">
        <v>2001</v>
      </c>
      <c r="C64" s="53">
        <v>20</v>
      </c>
      <c r="D64" s="47" t="s">
        <v>9</v>
      </c>
      <c r="E64" s="47">
        <v>1081</v>
      </c>
      <c r="F64" s="47">
        <f t="shared" si="1"/>
        <v>1189.1000000000001</v>
      </c>
      <c r="G64" s="48">
        <f>G63+90</f>
        <v>26940</v>
      </c>
      <c r="H64" s="7">
        <f t="shared" si="5"/>
        <v>29122140</v>
      </c>
      <c r="I64" s="7">
        <f t="shared" si="2"/>
        <v>31451911</v>
      </c>
      <c r="J64" s="49">
        <f t="shared" si="3"/>
        <v>78500</v>
      </c>
      <c r="K64" s="8">
        <f t="shared" si="4"/>
        <v>3567300.0000000005</v>
      </c>
      <c r="L64" s="50" t="s">
        <v>14</v>
      </c>
    </row>
    <row r="65" spans="1:12" ht="16.5" customHeight="1" x14ac:dyDescent="0.3">
      <c r="A65" s="46">
        <v>64</v>
      </c>
      <c r="B65" s="52">
        <v>2002</v>
      </c>
      <c r="C65" s="53">
        <v>20</v>
      </c>
      <c r="D65" s="47" t="s">
        <v>10</v>
      </c>
      <c r="E65" s="47">
        <v>1081</v>
      </c>
      <c r="F65" s="47">
        <f t="shared" ref="F65:F71" si="6">E65*1.1</f>
        <v>1189.1000000000001</v>
      </c>
      <c r="G65" s="48">
        <f>G64</f>
        <v>26940</v>
      </c>
      <c r="H65" s="7">
        <f t="shared" ref="H65:H71" si="7">E65*G65</f>
        <v>29122140</v>
      </c>
      <c r="I65" s="7">
        <f t="shared" ref="I65:I71" si="8">ROUND(H65*1.08,0)</f>
        <v>31451911</v>
      </c>
      <c r="J65" s="49">
        <f t="shared" ref="J65:J71" si="9">MROUND((I65*0.03/12),500)</f>
        <v>78500</v>
      </c>
      <c r="K65" s="8">
        <f t="shared" ref="K65:K71" si="10">F65*3000</f>
        <v>3567300.0000000005</v>
      </c>
      <c r="L65" s="50" t="s">
        <v>14</v>
      </c>
    </row>
    <row r="66" spans="1:12" ht="16.5" customHeight="1" x14ac:dyDescent="0.3">
      <c r="A66" s="46">
        <v>65</v>
      </c>
      <c r="B66" s="52">
        <v>2003</v>
      </c>
      <c r="C66" s="53">
        <v>20</v>
      </c>
      <c r="D66" s="47" t="s">
        <v>9</v>
      </c>
      <c r="E66" s="47">
        <v>750</v>
      </c>
      <c r="F66" s="47">
        <f t="shared" si="6"/>
        <v>825.00000000000011</v>
      </c>
      <c r="G66" s="48">
        <f>G65</f>
        <v>26940</v>
      </c>
      <c r="H66" s="7">
        <f t="shared" si="7"/>
        <v>20205000</v>
      </c>
      <c r="I66" s="7">
        <f t="shared" si="8"/>
        <v>21821400</v>
      </c>
      <c r="J66" s="49">
        <f t="shared" si="9"/>
        <v>54500</v>
      </c>
      <c r="K66" s="8">
        <f t="shared" si="10"/>
        <v>2475000.0000000005</v>
      </c>
      <c r="L66" s="50" t="s">
        <v>14</v>
      </c>
    </row>
    <row r="67" spans="1:12" ht="16.5" customHeight="1" x14ac:dyDescent="0.3">
      <c r="A67" s="46">
        <v>66</v>
      </c>
      <c r="B67" s="52">
        <v>2004</v>
      </c>
      <c r="C67" s="53">
        <v>20</v>
      </c>
      <c r="D67" s="47" t="s">
        <v>9</v>
      </c>
      <c r="E67" s="47">
        <v>750</v>
      </c>
      <c r="F67" s="47">
        <f t="shared" si="6"/>
        <v>825.00000000000011</v>
      </c>
      <c r="G67" s="48">
        <f>G66</f>
        <v>26940</v>
      </c>
      <c r="H67" s="7">
        <f t="shared" si="7"/>
        <v>20205000</v>
      </c>
      <c r="I67" s="7">
        <f t="shared" si="8"/>
        <v>21821400</v>
      </c>
      <c r="J67" s="49">
        <f t="shared" si="9"/>
        <v>54500</v>
      </c>
      <c r="K67" s="8">
        <f t="shared" si="10"/>
        <v>2475000.0000000005</v>
      </c>
      <c r="L67" s="50" t="s">
        <v>14</v>
      </c>
    </row>
    <row r="68" spans="1:12" ht="16.5" customHeight="1" x14ac:dyDescent="0.3">
      <c r="A68" s="46">
        <v>67</v>
      </c>
      <c r="B68" s="52">
        <v>2101</v>
      </c>
      <c r="C68" s="53">
        <v>21</v>
      </c>
      <c r="D68" s="47" t="s">
        <v>9</v>
      </c>
      <c r="E68" s="47">
        <v>1081</v>
      </c>
      <c r="F68" s="47">
        <f t="shared" si="6"/>
        <v>1189.1000000000001</v>
      </c>
      <c r="G68" s="48">
        <f>G67+90</f>
        <v>27030</v>
      </c>
      <c r="H68" s="7">
        <f t="shared" si="7"/>
        <v>29219430</v>
      </c>
      <c r="I68" s="7">
        <f t="shared" si="8"/>
        <v>31556984</v>
      </c>
      <c r="J68" s="49">
        <f t="shared" si="9"/>
        <v>79000</v>
      </c>
      <c r="K68" s="8">
        <f t="shared" si="10"/>
        <v>3567300.0000000005</v>
      </c>
      <c r="L68" s="50" t="s">
        <v>14</v>
      </c>
    </row>
    <row r="69" spans="1:12" ht="16.5" customHeight="1" x14ac:dyDescent="0.3">
      <c r="A69" s="46">
        <v>68</v>
      </c>
      <c r="B69" s="52">
        <v>2102</v>
      </c>
      <c r="C69" s="53">
        <v>21</v>
      </c>
      <c r="D69" s="47" t="s">
        <v>10</v>
      </c>
      <c r="E69" s="47">
        <v>1081</v>
      </c>
      <c r="F69" s="47">
        <f t="shared" si="6"/>
        <v>1189.1000000000001</v>
      </c>
      <c r="G69" s="48">
        <f>G68</f>
        <v>27030</v>
      </c>
      <c r="H69" s="7">
        <f t="shared" si="7"/>
        <v>29219430</v>
      </c>
      <c r="I69" s="7">
        <f t="shared" si="8"/>
        <v>31556984</v>
      </c>
      <c r="J69" s="49">
        <f t="shared" si="9"/>
        <v>79000</v>
      </c>
      <c r="K69" s="8">
        <f t="shared" si="10"/>
        <v>3567300.0000000005</v>
      </c>
      <c r="L69" s="50" t="s">
        <v>14</v>
      </c>
    </row>
    <row r="70" spans="1:12" ht="16.5" customHeight="1" x14ac:dyDescent="0.3">
      <c r="A70" s="46">
        <v>69</v>
      </c>
      <c r="B70" s="52">
        <v>2103</v>
      </c>
      <c r="C70" s="53">
        <v>21</v>
      </c>
      <c r="D70" s="47" t="s">
        <v>9</v>
      </c>
      <c r="E70" s="47">
        <v>750</v>
      </c>
      <c r="F70" s="47">
        <f t="shared" si="6"/>
        <v>825.00000000000011</v>
      </c>
      <c r="G70" s="48">
        <f>G69</f>
        <v>27030</v>
      </c>
      <c r="H70" s="7">
        <f t="shared" si="7"/>
        <v>20272500</v>
      </c>
      <c r="I70" s="7">
        <f t="shared" si="8"/>
        <v>21894300</v>
      </c>
      <c r="J70" s="49">
        <f t="shared" si="9"/>
        <v>54500</v>
      </c>
      <c r="K70" s="8">
        <f t="shared" si="10"/>
        <v>2475000.0000000005</v>
      </c>
      <c r="L70" s="50" t="s">
        <v>14</v>
      </c>
    </row>
    <row r="71" spans="1:12" ht="16.5" customHeight="1" x14ac:dyDescent="0.3">
      <c r="A71" s="46">
        <v>70</v>
      </c>
      <c r="B71" s="52">
        <v>2104</v>
      </c>
      <c r="C71" s="53">
        <v>21</v>
      </c>
      <c r="D71" s="47" t="s">
        <v>9</v>
      </c>
      <c r="E71" s="47">
        <v>750</v>
      </c>
      <c r="F71" s="47">
        <f t="shared" si="6"/>
        <v>825.00000000000011</v>
      </c>
      <c r="G71" s="48">
        <f>G70</f>
        <v>27030</v>
      </c>
      <c r="H71" s="7">
        <f t="shared" si="7"/>
        <v>20272500</v>
      </c>
      <c r="I71" s="7">
        <f t="shared" si="8"/>
        <v>21894300</v>
      </c>
      <c r="J71" s="49">
        <f t="shared" si="9"/>
        <v>54500</v>
      </c>
      <c r="K71" s="8">
        <f t="shared" si="10"/>
        <v>2475000.0000000005</v>
      </c>
      <c r="L71" s="50" t="s">
        <v>14</v>
      </c>
    </row>
    <row r="72" spans="1:12" x14ac:dyDescent="0.25">
      <c r="A72" s="54" t="s">
        <v>4</v>
      </c>
      <c r="B72" s="55"/>
      <c r="C72" s="55"/>
      <c r="D72" s="56"/>
      <c r="E72" s="57">
        <f>SUM(E2:E71)</f>
        <v>53997</v>
      </c>
      <c r="F72" s="57">
        <f>SUM(F2:F71)</f>
        <v>59396.699999999975</v>
      </c>
      <c r="G72" s="58"/>
      <c r="H72" s="9">
        <f>SUM(H2:H71)</f>
        <v>732918690</v>
      </c>
      <c r="I72" s="9">
        <f>SUM(I2:I71)</f>
        <v>791552184</v>
      </c>
      <c r="J72" s="49"/>
      <c r="K72" s="10">
        <f>SUM(K2:K71)</f>
        <v>178190100</v>
      </c>
      <c r="L72" s="11"/>
    </row>
  </sheetData>
  <mergeCells count="1">
    <mergeCell ref="A72:D7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AB595-0F6E-4A57-AA7F-D431D2E447FE}">
  <dimension ref="A1:M32"/>
  <sheetViews>
    <sheetView topLeftCell="A25" zoomScale="175" zoomScaleNormal="175" workbookViewId="0">
      <selection activeCell="D2" sqref="D2:D31"/>
    </sheetView>
  </sheetViews>
  <sheetFormatPr defaultRowHeight="15" x14ac:dyDescent="0.25"/>
  <cols>
    <col min="1" max="1" width="4.7109375" style="59" customWidth="1"/>
    <col min="2" max="2" width="6" style="59" customWidth="1"/>
    <col min="3" max="3" width="4.5703125" style="59" customWidth="1"/>
    <col min="4" max="4" width="7.140625" style="59" customWidth="1"/>
    <col min="5" max="5" width="7.28515625" style="59" customWidth="1"/>
    <col min="6" max="6" width="6.140625" style="59" customWidth="1"/>
    <col min="7" max="7" width="8" style="59" customWidth="1"/>
    <col min="8" max="8" width="12.42578125" style="60" customWidth="1"/>
    <col min="9" max="9" width="12.7109375" style="60" customWidth="1"/>
    <col min="10" max="10" width="7.7109375" style="59" customWidth="1"/>
    <col min="11" max="11" width="10.28515625" style="60" customWidth="1"/>
    <col min="12" max="12" width="7.42578125" style="59" customWidth="1"/>
    <col min="13" max="13" width="15.7109375" style="1" customWidth="1"/>
  </cols>
  <sheetData>
    <row r="1" spans="1:12" ht="51.75" customHeight="1" x14ac:dyDescent="0.25">
      <c r="A1" s="42" t="s">
        <v>0</v>
      </c>
      <c r="B1" s="42" t="s">
        <v>8</v>
      </c>
      <c r="C1" s="42" t="s">
        <v>1</v>
      </c>
      <c r="D1" s="42" t="s">
        <v>2</v>
      </c>
      <c r="E1" s="43" t="s">
        <v>20</v>
      </c>
      <c r="F1" s="42" t="s">
        <v>3</v>
      </c>
      <c r="G1" s="42" t="s">
        <v>16</v>
      </c>
      <c r="H1" s="44" t="s">
        <v>55</v>
      </c>
      <c r="I1" s="44" t="s">
        <v>17</v>
      </c>
      <c r="J1" s="42" t="s">
        <v>18</v>
      </c>
      <c r="K1" s="45" t="s">
        <v>19</v>
      </c>
      <c r="L1" s="45" t="s">
        <v>13</v>
      </c>
    </row>
    <row r="2" spans="1:12" s="1" customFormat="1" ht="16.5" customHeight="1" x14ac:dyDescent="0.3">
      <c r="A2" s="46">
        <v>1</v>
      </c>
      <c r="B2" s="52">
        <v>1201</v>
      </c>
      <c r="C2" s="53">
        <v>12</v>
      </c>
      <c r="D2" s="47" t="s">
        <v>9</v>
      </c>
      <c r="E2" s="47">
        <v>727</v>
      </c>
      <c r="F2" s="47">
        <f t="shared" ref="F2:F26" si="0">E2*1.1</f>
        <v>799.7</v>
      </c>
      <c r="G2" s="48">
        <v>26220</v>
      </c>
      <c r="H2" s="7">
        <f t="shared" ref="H2:H31" si="1">E2*G2</f>
        <v>19061940</v>
      </c>
      <c r="I2" s="7">
        <f t="shared" ref="I2:I26" si="2">ROUND(H2*1.08,0)</f>
        <v>20586895</v>
      </c>
      <c r="J2" s="49">
        <f t="shared" ref="J2:J26" si="3">MROUND((I2*0.03/12),500)</f>
        <v>51500</v>
      </c>
      <c r="K2" s="8">
        <f t="shared" ref="K2:K25" si="4">F2*3000</f>
        <v>2399100</v>
      </c>
      <c r="L2" s="50" t="s">
        <v>14</v>
      </c>
    </row>
    <row r="3" spans="1:12" s="1" customFormat="1" ht="16.5" customHeight="1" x14ac:dyDescent="0.3">
      <c r="A3" s="46">
        <v>2</v>
      </c>
      <c r="B3" s="52">
        <v>1301</v>
      </c>
      <c r="C3" s="53">
        <v>13</v>
      </c>
      <c r="D3" s="47" t="s">
        <v>9</v>
      </c>
      <c r="E3" s="47">
        <v>801</v>
      </c>
      <c r="F3" s="47">
        <f t="shared" si="0"/>
        <v>881.1</v>
      </c>
      <c r="G3" s="48">
        <v>26310</v>
      </c>
      <c r="H3" s="7">
        <f t="shared" si="1"/>
        <v>21074310</v>
      </c>
      <c r="I3" s="7">
        <f t="shared" si="2"/>
        <v>22760255</v>
      </c>
      <c r="J3" s="49">
        <f t="shared" si="3"/>
        <v>57000</v>
      </c>
      <c r="K3" s="8">
        <f t="shared" si="4"/>
        <v>2643300</v>
      </c>
      <c r="L3" s="50" t="s">
        <v>14</v>
      </c>
    </row>
    <row r="4" spans="1:12" s="1" customFormat="1" ht="16.5" customHeight="1" x14ac:dyDescent="0.3">
      <c r="A4" s="46">
        <v>3</v>
      </c>
      <c r="B4" s="52">
        <v>1402</v>
      </c>
      <c r="C4" s="53">
        <v>14</v>
      </c>
      <c r="D4" s="47" t="s">
        <v>10</v>
      </c>
      <c r="E4" s="47">
        <v>1081</v>
      </c>
      <c r="F4" s="47">
        <f t="shared" si="0"/>
        <v>1189.1000000000001</v>
      </c>
      <c r="G4" s="48">
        <v>26400</v>
      </c>
      <c r="H4" s="7">
        <f t="shared" si="1"/>
        <v>28538400</v>
      </c>
      <c r="I4" s="7">
        <f t="shared" si="2"/>
        <v>30821472</v>
      </c>
      <c r="J4" s="49">
        <f t="shared" si="3"/>
        <v>77000</v>
      </c>
      <c r="K4" s="8">
        <f t="shared" si="4"/>
        <v>3567300.0000000005</v>
      </c>
      <c r="L4" s="50" t="s">
        <v>14</v>
      </c>
    </row>
    <row r="5" spans="1:12" s="1" customFormat="1" ht="16.5" customHeight="1" x14ac:dyDescent="0.3">
      <c r="A5" s="46">
        <v>4</v>
      </c>
      <c r="B5" s="52">
        <v>1501</v>
      </c>
      <c r="C5" s="53">
        <v>15</v>
      </c>
      <c r="D5" s="47" t="s">
        <v>9</v>
      </c>
      <c r="E5" s="47">
        <v>1081</v>
      </c>
      <c r="F5" s="47">
        <f t="shared" si="0"/>
        <v>1189.1000000000001</v>
      </c>
      <c r="G5" s="48">
        <v>26490</v>
      </c>
      <c r="H5" s="7">
        <f t="shared" si="1"/>
        <v>28635690</v>
      </c>
      <c r="I5" s="7">
        <f t="shared" si="2"/>
        <v>30926545</v>
      </c>
      <c r="J5" s="49">
        <f t="shared" si="3"/>
        <v>77500</v>
      </c>
      <c r="K5" s="8">
        <f t="shared" si="4"/>
        <v>3567300.0000000005</v>
      </c>
      <c r="L5" s="50" t="s">
        <v>14</v>
      </c>
    </row>
    <row r="6" spans="1:12" s="1" customFormat="1" ht="16.5" customHeight="1" x14ac:dyDescent="0.3">
      <c r="A6" s="46">
        <v>5</v>
      </c>
      <c r="B6" s="52">
        <v>1502</v>
      </c>
      <c r="C6" s="53">
        <v>15</v>
      </c>
      <c r="D6" s="47" t="s">
        <v>10</v>
      </c>
      <c r="E6" s="47">
        <v>1081</v>
      </c>
      <c r="F6" s="47">
        <f t="shared" si="0"/>
        <v>1189.1000000000001</v>
      </c>
      <c r="G6" s="48">
        <v>26490</v>
      </c>
      <c r="H6" s="7">
        <f t="shared" si="1"/>
        <v>28635690</v>
      </c>
      <c r="I6" s="7">
        <f t="shared" si="2"/>
        <v>30926545</v>
      </c>
      <c r="J6" s="49">
        <f t="shared" si="3"/>
        <v>77500</v>
      </c>
      <c r="K6" s="8">
        <f t="shared" si="4"/>
        <v>3567300.0000000005</v>
      </c>
      <c r="L6" s="50" t="s">
        <v>14</v>
      </c>
    </row>
    <row r="7" spans="1:12" s="1" customFormat="1" ht="16.5" customHeight="1" x14ac:dyDescent="0.3">
      <c r="A7" s="46">
        <v>6</v>
      </c>
      <c r="B7" s="52">
        <v>1504</v>
      </c>
      <c r="C7" s="53">
        <v>15</v>
      </c>
      <c r="D7" s="47" t="s">
        <v>9</v>
      </c>
      <c r="E7" s="47">
        <v>680</v>
      </c>
      <c r="F7" s="47">
        <f t="shared" si="0"/>
        <v>748.00000000000011</v>
      </c>
      <c r="G7" s="48">
        <v>26490</v>
      </c>
      <c r="H7" s="7">
        <f t="shared" si="1"/>
        <v>18013200</v>
      </c>
      <c r="I7" s="7">
        <f t="shared" si="2"/>
        <v>19454256</v>
      </c>
      <c r="J7" s="49">
        <f t="shared" si="3"/>
        <v>48500</v>
      </c>
      <c r="K7" s="8">
        <f t="shared" si="4"/>
        <v>2244000.0000000005</v>
      </c>
      <c r="L7" s="50" t="s">
        <v>14</v>
      </c>
    </row>
    <row r="8" spans="1:12" s="1" customFormat="1" ht="16.5" customHeight="1" x14ac:dyDescent="0.3">
      <c r="A8" s="46">
        <v>7</v>
      </c>
      <c r="B8" s="52">
        <v>1601</v>
      </c>
      <c r="C8" s="53">
        <v>16</v>
      </c>
      <c r="D8" s="47" t="s">
        <v>9</v>
      </c>
      <c r="E8" s="47">
        <v>1081</v>
      </c>
      <c r="F8" s="47">
        <f t="shared" si="0"/>
        <v>1189.1000000000001</v>
      </c>
      <c r="G8" s="48">
        <v>26580</v>
      </c>
      <c r="H8" s="7">
        <f t="shared" si="1"/>
        <v>28732980</v>
      </c>
      <c r="I8" s="7">
        <f t="shared" si="2"/>
        <v>31031618</v>
      </c>
      <c r="J8" s="49">
        <f t="shared" si="3"/>
        <v>77500</v>
      </c>
      <c r="K8" s="8">
        <f t="shared" si="4"/>
        <v>3567300.0000000005</v>
      </c>
      <c r="L8" s="50" t="s">
        <v>14</v>
      </c>
    </row>
    <row r="9" spans="1:12" s="1" customFormat="1" ht="16.5" customHeight="1" x14ac:dyDescent="0.3">
      <c r="A9" s="46">
        <v>8</v>
      </c>
      <c r="B9" s="52">
        <v>1602</v>
      </c>
      <c r="C9" s="53">
        <v>16</v>
      </c>
      <c r="D9" s="47" t="s">
        <v>10</v>
      </c>
      <c r="E9" s="47">
        <v>1081</v>
      </c>
      <c r="F9" s="47">
        <f t="shared" si="0"/>
        <v>1189.1000000000001</v>
      </c>
      <c r="G9" s="48">
        <v>26580</v>
      </c>
      <c r="H9" s="7">
        <f t="shared" si="1"/>
        <v>28732980</v>
      </c>
      <c r="I9" s="7">
        <f t="shared" si="2"/>
        <v>31031618</v>
      </c>
      <c r="J9" s="49">
        <f t="shared" si="3"/>
        <v>77500</v>
      </c>
      <c r="K9" s="8">
        <f t="shared" si="4"/>
        <v>3567300.0000000005</v>
      </c>
      <c r="L9" s="50" t="s">
        <v>14</v>
      </c>
    </row>
    <row r="10" spans="1:12" s="1" customFormat="1" ht="16.5" customHeight="1" x14ac:dyDescent="0.3">
      <c r="A10" s="46">
        <v>9</v>
      </c>
      <c r="B10" s="52">
        <v>1603</v>
      </c>
      <c r="C10" s="53">
        <v>16</v>
      </c>
      <c r="D10" s="47" t="s">
        <v>9</v>
      </c>
      <c r="E10" s="47">
        <v>750</v>
      </c>
      <c r="F10" s="47">
        <f>E10*1.1</f>
        <v>825.00000000000011</v>
      </c>
      <c r="G10" s="48">
        <v>26580</v>
      </c>
      <c r="H10" s="7">
        <f t="shared" si="1"/>
        <v>19935000</v>
      </c>
      <c r="I10" s="7">
        <f t="shared" si="2"/>
        <v>21529800</v>
      </c>
      <c r="J10" s="49">
        <f t="shared" si="3"/>
        <v>54000</v>
      </c>
      <c r="K10" s="8">
        <f t="shared" si="4"/>
        <v>2475000.0000000005</v>
      </c>
      <c r="L10" s="50" t="s">
        <v>14</v>
      </c>
    </row>
    <row r="11" spans="1:12" s="1" customFormat="1" ht="16.5" customHeight="1" x14ac:dyDescent="0.3">
      <c r="A11" s="46">
        <v>10</v>
      </c>
      <c r="B11" s="52">
        <v>1604</v>
      </c>
      <c r="C11" s="53">
        <v>16</v>
      </c>
      <c r="D11" s="47" t="s">
        <v>9</v>
      </c>
      <c r="E11" s="47">
        <v>750</v>
      </c>
      <c r="F11" s="47">
        <f t="shared" si="0"/>
        <v>825.00000000000011</v>
      </c>
      <c r="G11" s="48">
        <v>26580</v>
      </c>
      <c r="H11" s="7">
        <f t="shared" si="1"/>
        <v>19935000</v>
      </c>
      <c r="I11" s="7">
        <f t="shared" si="2"/>
        <v>21529800</v>
      </c>
      <c r="J11" s="49">
        <f t="shared" si="3"/>
        <v>54000</v>
      </c>
      <c r="K11" s="8">
        <f t="shared" si="4"/>
        <v>2475000.0000000005</v>
      </c>
      <c r="L11" s="50" t="s">
        <v>14</v>
      </c>
    </row>
    <row r="12" spans="1:12" s="1" customFormat="1" ht="16.5" customHeight="1" x14ac:dyDescent="0.3">
      <c r="A12" s="46">
        <v>11</v>
      </c>
      <c r="B12" s="52">
        <v>1701</v>
      </c>
      <c r="C12" s="53">
        <v>17</v>
      </c>
      <c r="D12" s="47" t="s">
        <v>9</v>
      </c>
      <c r="E12" s="47">
        <v>1081</v>
      </c>
      <c r="F12" s="47">
        <f t="shared" si="0"/>
        <v>1189.1000000000001</v>
      </c>
      <c r="G12" s="48">
        <v>26670</v>
      </c>
      <c r="H12" s="7">
        <f t="shared" si="1"/>
        <v>28830270</v>
      </c>
      <c r="I12" s="7">
        <f t="shared" si="2"/>
        <v>31136692</v>
      </c>
      <c r="J12" s="49">
        <f t="shared" si="3"/>
        <v>78000</v>
      </c>
      <c r="K12" s="8">
        <f t="shared" si="4"/>
        <v>3567300.0000000005</v>
      </c>
      <c r="L12" s="50" t="s">
        <v>14</v>
      </c>
    </row>
    <row r="13" spans="1:12" s="1" customFormat="1" ht="16.5" customHeight="1" x14ac:dyDescent="0.3">
      <c r="A13" s="46">
        <v>12</v>
      </c>
      <c r="B13" s="52">
        <v>1702</v>
      </c>
      <c r="C13" s="53">
        <v>17</v>
      </c>
      <c r="D13" s="47" t="s">
        <v>10</v>
      </c>
      <c r="E13" s="47">
        <v>1081</v>
      </c>
      <c r="F13" s="47">
        <f t="shared" si="0"/>
        <v>1189.1000000000001</v>
      </c>
      <c r="G13" s="48">
        <v>26670</v>
      </c>
      <c r="H13" s="7">
        <f t="shared" si="1"/>
        <v>28830270</v>
      </c>
      <c r="I13" s="7">
        <f t="shared" si="2"/>
        <v>31136692</v>
      </c>
      <c r="J13" s="49">
        <f t="shared" si="3"/>
        <v>78000</v>
      </c>
      <c r="K13" s="8">
        <f t="shared" si="4"/>
        <v>3567300.0000000005</v>
      </c>
      <c r="L13" s="50" t="s">
        <v>14</v>
      </c>
    </row>
    <row r="14" spans="1:12" s="1" customFormat="1" ht="16.5" customHeight="1" x14ac:dyDescent="0.3">
      <c r="A14" s="46">
        <v>13</v>
      </c>
      <c r="B14" s="52">
        <v>1703</v>
      </c>
      <c r="C14" s="53">
        <v>17</v>
      </c>
      <c r="D14" s="47" t="s">
        <v>9</v>
      </c>
      <c r="E14" s="47">
        <v>750</v>
      </c>
      <c r="F14" s="47">
        <f t="shared" si="0"/>
        <v>825.00000000000011</v>
      </c>
      <c r="G14" s="48">
        <v>26670</v>
      </c>
      <c r="H14" s="7">
        <f t="shared" si="1"/>
        <v>20002500</v>
      </c>
      <c r="I14" s="7">
        <f t="shared" si="2"/>
        <v>21602700</v>
      </c>
      <c r="J14" s="49">
        <f t="shared" si="3"/>
        <v>54000</v>
      </c>
      <c r="K14" s="8">
        <f t="shared" si="4"/>
        <v>2475000.0000000005</v>
      </c>
      <c r="L14" s="50" t="s">
        <v>14</v>
      </c>
    </row>
    <row r="15" spans="1:12" s="1" customFormat="1" ht="16.5" customHeight="1" x14ac:dyDescent="0.3">
      <c r="A15" s="46">
        <v>14</v>
      </c>
      <c r="B15" s="52">
        <v>1704</v>
      </c>
      <c r="C15" s="53">
        <v>17</v>
      </c>
      <c r="D15" s="47" t="s">
        <v>9</v>
      </c>
      <c r="E15" s="47">
        <v>750</v>
      </c>
      <c r="F15" s="47">
        <f t="shared" si="0"/>
        <v>825.00000000000011</v>
      </c>
      <c r="G15" s="48">
        <v>26670</v>
      </c>
      <c r="H15" s="7">
        <f t="shared" si="1"/>
        <v>20002500</v>
      </c>
      <c r="I15" s="7">
        <f t="shared" si="2"/>
        <v>21602700</v>
      </c>
      <c r="J15" s="49">
        <f t="shared" si="3"/>
        <v>54000</v>
      </c>
      <c r="K15" s="8">
        <f t="shared" si="4"/>
        <v>2475000.0000000005</v>
      </c>
      <c r="L15" s="50" t="s">
        <v>14</v>
      </c>
    </row>
    <row r="16" spans="1:12" s="1" customFormat="1" ht="16.5" customHeight="1" x14ac:dyDescent="0.3">
      <c r="A16" s="46">
        <v>15</v>
      </c>
      <c r="B16" s="52">
        <v>1801</v>
      </c>
      <c r="C16" s="53">
        <v>18</v>
      </c>
      <c r="D16" s="47" t="s">
        <v>9</v>
      </c>
      <c r="E16" s="47">
        <v>1081</v>
      </c>
      <c r="F16" s="47">
        <f t="shared" si="0"/>
        <v>1189.1000000000001</v>
      </c>
      <c r="G16" s="48">
        <v>26760</v>
      </c>
      <c r="H16" s="7">
        <f t="shared" si="1"/>
        <v>28927560</v>
      </c>
      <c r="I16" s="7">
        <f t="shared" si="2"/>
        <v>31241765</v>
      </c>
      <c r="J16" s="49">
        <f t="shared" si="3"/>
        <v>78000</v>
      </c>
      <c r="K16" s="8">
        <f t="shared" si="4"/>
        <v>3567300.0000000005</v>
      </c>
      <c r="L16" s="50" t="s">
        <v>14</v>
      </c>
    </row>
    <row r="17" spans="1:12" s="1" customFormat="1" ht="16.5" customHeight="1" x14ac:dyDescent="0.3">
      <c r="A17" s="46">
        <v>16</v>
      </c>
      <c r="B17" s="52">
        <v>1802</v>
      </c>
      <c r="C17" s="53">
        <v>18</v>
      </c>
      <c r="D17" s="47" t="s">
        <v>10</v>
      </c>
      <c r="E17" s="47">
        <v>1081</v>
      </c>
      <c r="F17" s="47">
        <f t="shared" si="0"/>
        <v>1189.1000000000001</v>
      </c>
      <c r="G17" s="48">
        <v>26760</v>
      </c>
      <c r="H17" s="7">
        <f t="shared" si="1"/>
        <v>28927560</v>
      </c>
      <c r="I17" s="7">
        <f t="shared" si="2"/>
        <v>31241765</v>
      </c>
      <c r="J17" s="49">
        <f t="shared" si="3"/>
        <v>78000</v>
      </c>
      <c r="K17" s="8">
        <f t="shared" si="4"/>
        <v>3567300.0000000005</v>
      </c>
      <c r="L17" s="50" t="s">
        <v>14</v>
      </c>
    </row>
    <row r="18" spans="1:12" s="1" customFormat="1" ht="16.5" customHeight="1" x14ac:dyDescent="0.3">
      <c r="A18" s="46">
        <v>17</v>
      </c>
      <c r="B18" s="52">
        <v>1803</v>
      </c>
      <c r="C18" s="53">
        <v>18</v>
      </c>
      <c r="D18" s="47" t="s">
        <v>9</v>
      </c>
      <c r="E18" s="47">
        <v>750</v>
      </c>
      <c r="F18" s="47">
        <f t="shared" si="0"/>
        <v>825.00000000000011</v>
      </c>
      <c r="G18" s="48">
        <v>26760</v>
      </c>
      <c r="H18" s="7">
        <f t="shared" si="1"/>
        <v>20070000</v>
      </c>
      <c r="I18" s="7">
        <f t="shared" si="2"/>
        <v>21675600</v>
      </c>
      <c r="J18" s="49">
        <f t="shared" si="3"/>
        <v>54000</v>
      </c>
      <c r="K18" s="8">
        <f t="shared" si="4"/>
        <v>2475000.0000000005</v>
      </c>
      <c r="L18" s="50" t="s">
        <v>14</v>
      </c>
    </row>
    <row r="19" spans="1:12" s="1" customFormat="1" ht="16.5" customHeight="1" x14ac:dyDescent="0.3">
      <c r="A19" s="46">
        <v>18</v>
      </c>
      <c r="B19" s="52">
        <v>1804</v>
      </c>
      <c r="C19" s="53">
        <v>18</v>
      </c>
      <c r="D19" s="47" t="s">
        <v>9</v>
      </c>
      <c r="E19" s="47">
        <v>750</v>
      </c>
      <c r="F19" s="47">
        <f t="shared" si="0"/>
        <v>825.00000000000011</v>
      </c>
      <c r="G19" s="48">
        <v>26760</v>
      </c>
      <c r="H19" s="7">
        <f t="shared" si="1"/>
        <v>20070000</v>
      </c>
      <c r="I19" s="7">
        <f t="shared" si="2"/>
        <v>21675600</v>
      </c>
      <c r="J19" s="49">
        <f t="shared" si="3"/>
        <v>54000</v>
      </c>
      <c r="K19" s="8">
        <f t="shared" si="4"/>
        <v>2475000.0000000005</v>
      </c>
      <c r="L19" s="50" t="s">
        <v>14</v>
      </c>
    </row>
    <row r="20" spans="1:12" s="1" customFormat="1" ht="16.5" customHeight="1" x14ac:dyDescent="0.3">
      <c r="A20" s="46">
        <v>19</v>
      </c>
      <c r="B20" s="52">
        <v>1901</v>
      </c>
      <c r="C20" s="53">
        <v>19</v>
      </c>
      <c r="D20" s="47" t="s">
        <v>9</v>
      </c>
      <c r="E20" s="47">
        <v>1081</v>
      </c>
      <c r="F20" s="47">
        <f t="shared" si="0"/>
        <v>1189.1000000000001</v>
      </c>
      <c r="G20" s="48">
        <v>26850</v>
      </c>
      <c r="H20" s="7">
        <f t="shared" si="1"/>
        <v>29024850</v>
      </c>
      <c r="I20" s="7">
        <f t="shared" si="2"/>
        <v>31346838</v>
      </c>
      <c r="J20" s="49">
        <f t="shared" si="3"/>
        <v>78500</v>
      </c>
      <c r="K20" s="8">
        <f t="shared" si="4"/>
        <v>3567300.0000000005</v>
      </c>
      <c r="L20" s="50" t="s">
        <v>14</v>
      </c>
    </row>
    <row r="21" spans="1:12" s="1" customFormat="1" ht="16.5" customHeight="1" x14ac:dyDescent="0.3">
      <c r="A21" s="46">
        <v>20</v>
      </c>
      <c r="B21" s="52">
        <v>1902</v>
      </c>
      <c r="C21" s="53">
        <v>19</v>
      </c>
      <c r="D21" s="47" t="s">
        <v>10</v>
      </c>
      <c r="E21" s="47">
        <v>1081</v>
      </c>
      <c r="F21" s="47">
        <f t="shared" si="0"/>
        <v>1189.1000000000001</v>
      </c>
      <c r="G21" s="48">
        <v>26850</v>
      </c>
      <c r="H21" s="7">
        <f t="shared" si="1"/>
        <v>29024850</v>
      </c>
      <c r="I21" s="7">
        <f t="shared" si="2"/>
        <v>31346838</v>
      </c>
      <c r="J21" s="49">
        <f t="shared" si="3"/>
        <v>78500</v>
      </c>
      <c r="K21" s="8">
        <f t="shared" si="4"/>
        <v>3567300.0000000005</v>
      </c>
      <c r="L21" s="50" t="s">
        <v>14</v>
      </c>
    </row>
    <row r="22" spans="1:12" s="1" customFormat="1" ht="16.5" customHeight="1" x14ac:dyDescent="0.3">
      <c r="A22" s="46">
        <v>21</v>
      </c>
      <c r="B22" s="52">
        <v>1903</v>
      </c>
      <c r="C22" s="53">
        <v>19</v>
      </c>
      <c r="D22" s="47" t="s">
        <v>9</v>
      </c>
      <c r="E22" s="47">
        <v>750</v>
      </c>
      <c r="F22" s="47">
        <f t="shared" si="0"/>
        <v>825.00000000000011</v>
      </c>
      <c r="G22" s="48">
        <v>26850</v>
      </c>
      <c r="H22" s="7">
        <f t="shared" si="1"/>
        <v>20137500</v>
      </c>
      <c r="I22" s="7">
        <f t="shared" si="2"/>
        <v>21748500</v>
      </c>
      <c r="J22" s="49">
        <f t="shared" si="3"/>
        <v>54500</v>
      </c>
      <c r="K22" s="8">
        <f t="shared" si="4"/>
        <v>2475000.0000000005</v>
      </c>
      <c r="L22" s="50" t="s">
        <v>14</v>
      </c>
    </row>
    <row r="23" spans="1:12" s="1" customFormat="1" ht="16.5" customHeight="1" x14ac:dyDescent="0.3">
      <c r="A23" s="46">
        <v>22</v>
      </c>
      <c r="B23" s="52">
        <v>1904</v>
      </c>
      <c r="C23" s="53">
        <v>19</v>
      </c>
      <c r="D23" s="47" t="s">
        <v>9</v>
      </c>
      <c r="E23" s="47">
        <v>750</v>
      </c>
      <c r="F23" s="47">
        <f t="shared" si="0"/>
        <v>825.00000000000011</v>
      </c>
      <c r="G23" s="48">
        <v>26850</v>
      </c>
      <c r="H23" s="7">
        <f t="shared" si="1"/>
        <v>20137500</v>
      </c>
      <c r="I23" s="7">
        <f t="shared" si="2"/>
        <v>21748500</v>
      </c>
      <c r="J23" s="49">
        <f t="shared" si="3"/>
        <v>54500</v>
      </c>
      <c r="K23" s="8">
        <f t="shared" si="4"/>
        <v>2475000.0000000005</v>
      </c>
      <c r="L23" s="50" t="s">
        <v>14</v>
      </c>
    </row>
    <row r="24" spans="1:12" s="1" customFormat="1" ht="16.5" customHeight="1" x14ac:dyDescent="0.3">
      <c r="A24" s="46">
        <v>23</v>
      </c>
      <c r="B24" s="52">
        <v>2001</v>
      </c>
      <c r="C24" s="53">
        <v>20</v>
      </c>
      <c r="D24" s="47" t="s">
        <v>9</v>
      </c>
      <c r="E24" s="47">
        <v>1081</v>
      </c>
      <c r="F24" s="47">
        <f t="shared" si="0"/>
        <v>1189.1000000000001</v>
      </c>
      <c r="G24" s="48">
        <v>26940</v>
      </c>
      <c r="H24" s="7">
        <f t="shared" si="1"/>
        <v>29122140</v>
      </c>
      <c r="I24" s="7">
        <f t="shared" si="2"/>
        <v>31451911</v>
      </c>
      <c r="J24" s="49">
        <f t="shared" si="3"/>
        <v>78500</v>
      </c>
      <c r="K24" s="8">
        <f t="shared" si="4"/>
        <v>3567300.0000000005</v>
      </c>
      <c r="L24" s="50" t="s">
        <v>14</v>
      </c>
    </row>
    <row r="25" spans="1:12" s="1" customFormat="1" ht="16.5" customHeight="1" x14ac:dyDescent="0.3">
      <c r="A25" s="46">
        <v>24</v>
      </c>
      <c r="B25" s="52">
        <v>2002</v>
      </c>
      <c r="C25" s="53">
        <v>20</v>
      </c>
      <c r="D25" s="47" t="s">
        <v>10</v>
      </c>
      <c r="E25" s="47">
        <v>1081</v>
      </c>
      <c r="F25" s="47">
        <f t="shared" si="0"/>
        <v>1189.1000000000001</v>
      </c>
      <c r="G25" s="48">
        <v>26940</v>
      </c>
      <c r="H25" s="7">
        <f t="shared" si="1"/>
        <v>29122140</v>
      </c>
      <c r="I25" s="7">
        <f t="shared" si="2"/>
        <v>31451911</v>
      </c>
      <c r="J25" s="49">
        <f t="shared" si="3"/>
        <v>78500</v>
      </c>
      <c r="K25" s="8">
        <f t="shared" si="4"/>
        <v>3567300.0000000005</v>
      </c>
      <c r="L25" s="50" t="s">
        <v>14</v>
      </c>
    </row>
    <row r="26" spans="1:12" s="1" customFormat="1" ht="16.5" customHeight="1" x14ac:dyDescent="0.3">
      <c r="A26" s="46">
        <v>25</v>
      </c>
      <c r="B26" s="52">
        <v>2003</v>
      </c>
      <c r="C26" s="53">
        <v>20</v>
      </c>
      <c r="D26" s="47" t="s">
        <v>9</v>
      </c>
      <c r="E26" s="47">
        <v>750</v>
      </c>
      <c r="F26" s="47">
        <f t="shared" si="0"/>
        <v>825.00000000000011</v>
      </c>
      <c r="G26" s="48">
        <v>26940</v>
      </c>
      <c r="H26" s="7">
        <f t="shared" si="1"/>
        <v>20205000</v>
      </c>
      <c r="I26" s="7">
        <f t="shared" si="2"/>
        <v>21821400</v>
      </c>
      <c r="J26" s="49">
        <f t="shared" si="3"/>
        <v>54500</v>
      </c>
      <c r="K26" s="8">
        <f t="shared" ref="K26:K32" si="5">F26*3000</f>
        <v>2475000.0000000005</v>
      </c>
      <c r="L26" s="50" t="s">
        <v>14</v>
      </c>
    </row>
    <row r="27" spans="1:12" s="1" customFormat="1" ht="16.5" customHeight="1" x14ac:dyDescent="0.3">
      <c r="A27" s="46">
        <v>26</v>
      </c>
      <c r="B27" s="52">
        <v>2004</v>
      </c>
      <c r="C27" s="53">
        <v>20</v>
      </c>
      <c r="D27" s="47" t="s">
        <v>9</v>
      </c>
      <c r="E27" s="47">
        <v>750</v>
      </c>
      <c r="F27" s="47">
        <f t="shared" ref="F27:F31" si="6">E27*1.1</f>
        <v>825.00000000000011</v>
      </c>
      <c r="G27" s="48">
        <v>26940</v>
      </c>
      <c r="H27" s="7">
        <f t="shared" si="1"/>
        <v>20205000</v>
      </c>
      <c r="I27" s="7">
        <f t="shared" ref="I27:I31" si="7">ROUND(H27*1.08,0)</f>
        <v>21821400</v>
      </c>
      <c r="J27" s="49">
        <f t="shared" ref="J27:J31" si="8">MROUND((I27*0.03/12),500)</f>
        <v>54500</v>
      </c>
      <c r="K27" s="8">
        <f t="shared" si="5"/>
        <v>2475000.0000000005</v>
      </c>
      <c r="L27" s="50" t="s">
        <v>14</v>
      </c>
    </row>
    <row r="28" spans="1:12" s="1" customFormat="1" ht="16.5" customHeight="1" x14ac:dyDescent="0.3">
      <c r="A28" s="46">
        <v>27</v>
      </c>
      <c r="B28" s="52">
        <v>2101</v>
      </c>
      <c r="C28" s="53">
        <v>21</v>
      </c>
      <c r="D28" s="47" t="s">
        <v>9</v>
      </c>
      <c r="E28" s="47">
        <v>1081</v>
      </c>
      <c r="F28" s="47">
        <f t="shared" si="6"/>
        <v>1189.1000000000001</v>
      </c>
      <c r="G28" s="48">
        <v>27030</v>
      </c>
      <c r="H28" s="7">
        <f t="shared" si="1"/>
        <v>29219430</v>
      </c>
      <c r="I28" s="7">
        <f t="shared" si="7"/>
        <v>31556984</v>
      </c>
      <c r="J28" s="49">
        <f t="shared" si="8"/>
        <v>79000</v>
      </c>
      <c r="K28" s="8">
        <f t="shared" si="5"/>
        <v>3567300.0000000005</v>
      </c>
      <c r="L28" s="50" t="s">
        <v>14</v>
      </c>
    </row>
    <row r="29" spans="1:12" s="1" customFormat="1" ht="16.5" customHeight="1" x14ac:dyDescent="0.3">
      <c r="A29" s="46">
        <v>28</v>
      </c>
      <c r="B29" s="52">
        <v>2102</v>
      </c>
      <c r="C29" s="53">
        <v>21</v>
      </c>
      <c r="D29" s="47" t="s">
        <v>10</v>
      </c>
      <c r="E29" s="47">
        <v>1081</v>
      </c>
      <c r="F29" s="47">
        <f t="shared" si="6"/>
        <v>1189.1000000000001</v>
      </c>
      <c r="G29" s="48">
        <v>27030</v>
      </c>
      <c r="H29" s="7">
        <f t="shared" si="1"/>
        <v>29219430</v>
      </c>
      <c r="I29" s="7">
        <f t="shared" si="7"/>
        <v>31556984</v>
      </c>
      <c r="J29" s="49">
        <f t="shared" si="8"/>
        <v>79000</v>
      </c>
      <c r="K29" s="8">
        <f t="shared" si="5"/>
        <v>3567300.0000000005</v>
      </c>
      <c r="L29" s="50" t="s">
        <v>14</v>
      </c>
    </row>
    <row r="30" spans="1:12" s="1" customFormat="1" ht="16.5" customHeight="1" x14ac:dyDescent="0.3">
      <c r="A30" s="46">
        <v>29</v>
      </c>
      <c r="B30" s="52">
        <v>2103</v>
      </c>
      <c r="C30" s="53">
        <v>21</v>
      </c>
      <c r="D30" s="47" t="s">
        <v>9</v>
      </c>
      <c r="E30" s="47">
        <v>750</v>
      </c>
      <c r="F30" s="47">
        <f t="shared" si="6"/>
        <v>825.00000000000011</v>
      </c>
      <c r="G30" s="48">
        <v>27030</v>
      </c>
      <c r="H30" s="7">
        <f t="shared" si="1"/>
        <v>20272500</v>
      </c>
      <c r="I30" s="7">
        <f t="shared" si="7"/>
        <v>21894300</v>
      </c>
      <c r="J30" s="49">
        <f t="shared" si="8"/>
        <v>54500</v>
      </c>
      <c r="K30" s="8">
        <f t="shared" si="5"/>
        <v>2475000.0000000005</v>
      </c>
      <c r="L30" s="50" t="s">
        <v>14</v>
      </c>
    </row>
    <row r="31" spans="1:12" s="1" customFormat="1" ht="16.5" customHeight="1" x14ac:dyDescent="0.3">
      <c r="A31" s="46">
        <v>30</v>
      </c>
      <c r="B31" s="52">
        <v>2104</v>
      </c>
      <c r="C31" s="53">
        <v>21</v>
      </c>
      <c r="D31" s="47" t="s">
        <v>9</v>
      </c>
      <c r="E31" s="47">
        <v>750</v>
      </c>
      <c r="F31" s="47">
        <f t="shared" si="6"/>
        <v>825.00000000000011</v>
      </c>
      <c r="G31" s="48">
        <v>27030</v>
      </c>
      <c r="H31" s="7">
        <f t="shared" si="1"/>
        <v>20272500</v>
      </c>
      <c r="I31" s="7">
        <f t="shared" si="7"/>
        <v>21894300</v>
      </c>
      <c r="J31" s="49">
        <f t="shared" si="8"/>
        <v>54500</v>
      </c>
      <c r="K31" s="8">
        <f t="shared" si="5"/>
        <v>2475000.0000000005</v>
      </c>
      <c r="L31" s="50" t="s">
        <v>14</v>
      </c>
    </row>
    <row r="32" spans="1:12" s="1" customFormat="1" x14ac:dyDescent="0.25">
      <c r="A32" s="54" t="s">
        <v>4</v>
      </c>
      <c r="B32" s="55"/>
      <c r="C32" s="55"/>
      <c r="D32" s="56"/>
      <c r="E32" s="57">
        <f>SUM(E2:E31)</f>
        <v>27423</v>
      </c>
      <c r="F32" s="57">
        <f>SUM(F2:F31)</f>
        <v>30165.299999999992</v>
      </c>
      <c r="G32" s="58"/>
      <c r="H32" s="9">
        <f>SUM(H2:H31)</f>
        <v>732918690</v>
      </c>
      <c r="I32" s="9">
        <f>SUM(I2:I31)</f>
        <v>791552184</v>
      </c>
      <c r="J32" s="49"/>
      <c r="K32" s="10">
        <f>SUM(K2:K31)</f>
        <v>90495900</v>
      </c>
      <c r="L32" s="11"/>
    </row>
  </sheetData>
  <mergeCells count="1">
    <mergeCell ref="A32:D3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686CE-C20A-482C-A3FE-FC07BDC051A6}">
  <dimension ref="A1:M42"/>
  <sheetViews>
    <sheetView topLeftCell="A28" zoomScale="175" zoomScaleNormal="175" workbookViewId="0">
      <selection activeCell="D3" sqref="D3:D36"/>
    </sheetView>
  </sheetViews>
  <sheetFormatPr defaultRowHeight="15" x14ac:dyDescent="0.25"/>
  <cols>
    <col min="1" max="1" width="4.7109375" style="59" customWidth="1"/>
    <col min="2" max="2" width="6" style="59" customWidth="1"/>
    <col min="3" max="3" width="4.5703125" style="59" customWidth="1"/>
    <col min="4" max="4" width="7.140625" style="59" customWidth="1"/>
    <col min="5" max="5" width="7.28515625" style="59" customWidth="1"/>
    <col min="6" max="6" width="6.140625" style="59" customWidth="1"/>
    <col min="7" max="7" width="8" style="59" customWidth="1"/>
    <col min="8" max="8" width="12.42578125" style="60" customWidth="1"/>
    <col min="9" max="9" width="12.7109375" style="60" customWidth="1"/>
    <col min="10" max="10" width="7.7109375" style="59" customWidth="1"/>
    <col min="11" max="11" width="10.28515625" style="60" customWidth="1"/>
    <col min="12" max="12" width="7.42578125" style="59" customWidth="1"/>
    <col min="13" max="13" width="15.7109375" style="1" customWidth="1"/>
  </cols>
  <sheetData>
    <row r="1" spans="1:12" ht="51.75" customHeight="1" x14ac:dyDescent="0.25">
      <c r="A1" s="42" t="s">
        <v>0</v>
      </c>
      <c r="B1" s="42" t="s">
        <v>8</v>
      </c>
      <c r="C1" s="42" t="s">
        <v>1</v>
      </c>
      <c r="D1" s="42" t="s">
        <v>2</v>
      </c>
      <c r="E1" s="43" t="s">
        <v>20</v>
      </c>
      <c r="F1" s="42" t="s">
        <v>3</v>
      </c>
      <c r="G1" s="42" t="s">
        <v>16</v>
      </c>
      <c r="H1" s="44" t="s">
        <v>55</v>
      </c>
      <c r="I1" s="44" t="s">
        <v>17</v>
      </c>
      <c r="J1" s="42" t="s">
        <v>18</v>
      </c>
      <c r="K1" s="45" t="s">
        <v>19</v>
      </c>
      <c r="L1" s="45" t="s">
        <v>13</v>
      </c>
    </row>
    <row r="2" spans="1:12" ht="16.5" customHeight="1" x14ac:dyDescent="0.3">
      <c r="A2" s="46">
        <v>1</v>
      </c>
      <c r="B2" s="46">
        <v>401</v>
      </c>
      <c r="C2" s="46">
        <v>4</v>
      </c>
      <c r="D2" s="47" t="s">
        <v>9</v>
      </c>
      <c r="E2" s="47">
        <v>674</v>
      </c>
      <c r="F2" s="47">
        <f>E2*1.1</f>
        <v>741.40000000000009</v>
      </c>
      <c r="G2" s="48">
        <v>25500</v>
      </c>
      <c r="H2" s="7">
        <v>0</v>
      </c>
      <c r="I2" s="7">
        <f>ROUND(H2*1.08,0)</f>
        <v>0</v>
      </c>
      <c r="J2" s="49">
        <f>MROUND((I2*0.03/12),500)</f>
        <v>0</v>
      </c>
      <c r="K2" s="8">
        <f t="shared" ref="K2:K41" si="0">F2*3000</f>
        <v>2224200.0000000005</v>
      </c>
      <c r="L2" s="50" t="s">
        <v>15</v>
      </c>
    </row>
    <row r="3" spans="1:12" ht="16.5" customHeight="1" x14ac:dyDescent="0.3">
      <c r="A3" s="46">
        <v>2</v>
      </c>
      <c r="B3" s="46">
        <v>402</v>
      </c>
      <c r="C3" s="46">
        <v>4</v>
      </c>
      <c r="D3" s="47" t="s">
        <v>10</v>
      </c>
      <c r="E3" s="47">
        <v>837</v>
      </c>
      <c r="F3" s="47">
        <f t="shared" ref="F3:F41" si="1">E3*1.1</f>
        <v>920.7</v>
      </c>
      <c r="G3" s="48">
        <f>G2</f>
        <v>25500</v>
      </c>
      <c r="H3" s="7">
        <v>0</v>
      </c>
      <c r="I3" s="7">
        <f t="shared" ref="I3:I41" si="2">ROUND(H3*1.08,0)</f>
        <v>0</v>
      </c>
      <c r="J3" s="49">
        <f t="shared" ref="J3:J41" si="3">MROUND((I3*0.03/12),500)</f>
        <v>0</v>
      </c>
      <c r="K3" s="8">
        <f t="shared" si="0"/>
        <v>2762100</v>
      </c>
      <c r="L3" s="50" t="s">
        <v>15</v>
      </c>
    </row>
    <row r="4" spans="1:12" ht="16.5" customHeight="1" x14ac:dyDescent="0.3">
      <c r="A4" s="46">
        <v>3</v>
      </c>
      <c r="B4" s="46">
        <v>403</v>
      </c>
      <c r="C4" s="46">
        <v>4</v>
      </c>
      <c r="D4" s="47" t="s">
        <v>9</v>
      </c>
      <c r="E4" s="47">
        <v>451</v>
      </c>
      <c r="F4" s="47">
        <f t="shared" si="1"/>
        <v>496.1</v>
      </c>
      <c r="G4" s="48">
        <f>G3</f>
        <v>25500</v>
      </c>
      <c r="H4" s="7">
        <v>0</v>
      </c>
      <c r="I4" s="7">
        <f t="shared" si="2"/>
        <v>0</v>
      </c>
      <c r="J4" s="49">
        <f t="shared" si="3"/>
        <v>0</v>
      </c>
      <c r="K4" s="8">
        <f t="shared" si="0"/>
        <v>1488300</v>
      </c>
      <c r="L4" s="50" t="s">
        <v>15</v>
      </c>
    </row>
    <row r="5" spans="1:12" ht="16.5" customHeight="1" x14ac:dyDescent="0.3">
      <c r="A5" s="46">
        <v>4</v>
      </c>
      <c r="B5" s="46">
        <v>404</v>
      </c>
      <c r="C5" s="46">
        <v>4</v>
      </c>
      <c r="D5" s="47" t="s">
        <v>9</v>
      </c>
      <c r="E5" s="47">
        <v>481</v>
      </c>
      <c r="F5" s="47">
        <f t="shared" si="1"/>
        <v>529.1</v>
      </c>
      <c r="G5" s="48">
        <f>G4</f>
        <v>25500</v>
      </c>
      <c r="H5" s="7">
        <v>0</v>
      </c>
      <c r="I5" s="7">
        <f t="shared" si="2"/>
        <v>0</v>
      </c>
      <c r="J5" s="49">
        <f t="shared" si="3"/>
        <v>0</v>
      </c>
      <c r="K5" s="8">
        <f t="shared" si="0"/>
        <v>1587300</v>
      </c>
      <c r="L5" s="50" t="s">
        <v>15</v>
      </c>
    </row>
    <row r="6" spans="1:12" ht="16.5" customHeight="1" x14ac:dyDescent="0.3">
      <c r="A6" s="46">
        <v>5</v>
      </c>
      <c r="B6" s="46">
        <v>501</v>
      </c>
      <c r="C6" s="46">
        <v>5</v>
      </c>
      <c r="D6" s="47" t="s">
        <v>9</v>
      </c>
      <c r="E6" s="47">
        <v>674</v>
      </c>
      <c r="F6" s="47">
        <f t="shared" si="1"/>
        <v>741.40000000000009</v>
      </c>
      <c r="G6" s="48">
        <f>G5+90</f>
        <v>25590</v>
      </c>
      <c r="H6" s="7">
        <v>0</v>
      </c>
      <c r="I6" s="7">
        <f t="shared" si="2"/>
        <v>0</v>
      </c>
      <c r="J6" s="49">
        <f t="shared" si="3"/>
        <v>0</v>
      </c>
      <c r="K6" s="8">
        <f t="shared" si="0"/>
        <v>2224200.0000000005</v>
      </c>
      <c r="L6" s="50" t="s">
        <v>15</v>
      </c>
    </row>
    <row r="7" spans="1:12" ht="16.5" customHeight="1" x14ac:dyDescent="0.3">
      <c r="A7" s="46">
        <v>6</v>
      </c>
      <c r="B7" s="46">
        <v>502</v>
      </c>
      <c r="C7" s="51">
        <v>5</v>
      </c>
      <c r="D7" s="47" t="s">
        <v>10</v>
      </c>
      <c r="E7" s="47">
        <v>837</v>
      </c>
      <c r="F7" s="47">
        <f t="shared" si="1"/>
        <v>920.7</v>
      </c>
      <c r="G7" s="48">
        <f>G6</f>
        <v>25590</v>
      </c>
      <c r="H7" s="7">
        <v>0</v>
      </c>
      <c r="I7" s="7">
        <f t="shared" si="2"/>
        <v>0</v>
      </c>
      <c r="J7" s="49">
        <f t="shared" si="3"/>
        <v>0</v>
      </c>
      <c r="K7" s="8">
        <f t="shared" si="0"/>
        <v>2762100</v>
      </c>
      <c r="L7" s="50" t="s">
        <v>15</v>
      </c>
    </row>
    <row r="8" spans="1:12" ht="16.5" customHeight="1" x14ac:dyDescent="0.3">
      <c r="A8" s="46">
        <v>7</v>
      </c>
      <c r="B8" s="46">
        <v>503</v>
      </c>
      <c r="C8" s="51">
        <v>5</v>
      </c>
      <c r="D8" s="47" t="s">
        <v>9</v>
      </c>
      <c r="E8" s="47">
        <v>516</v>
      </c>
      <c r="F8" s="47">
        <f t="shared" si="1"/>
        <v>567.6</v>
      </c>
      <c r="G8" s="48">
        <f>G7</f>
        <v>25590</v>
      </c>
      <c r="H8" s="7">
        <v>0</v>
      </c>
      <c r="I8" s="7">
        <f t="shared" si="2"/>
        <v>0</v>
      </c>
      <c r="J8" s="49">
        <f t="shared" si="3"/>
        <v>0</v>
      </c>
      <c r="K8" s="8">
        <f t="shared" si="0"/>
        <v>1702800</v>
      </c>
      <c r="L8" s="50" t="s">
        <v>15</v>
      </c>
    </row>
    <row r="9" spans="1:12" ht="16.5" customHeight="1" x14ac:dyDescent="0.3">
      <c r="A9" s="46">
        <v>8</v>
      </c>
      <c r="B9" s="46">
        <v>504</v>
      </c>
      <c r="C9" s="51">
        <v>5</v>
      </c>
      <c r="D9" s="47" t="s">
        <v>9</v>
      </c>
      <c r="E9" s="47">
        <v>496</v>
      </c>
      <c r="F9" s="47">
        <f t="shared" si="1"/>
        <v>545.6</v>
      </c>
      <c r="G9" s="48">
        <f>G8</f>
        <v>25590</v>
      </c>
      <c r="H9" s="7">
        <v>0</v>
      </c>
      <c r="I9" s="7">
        <f t="shared" si="2"/>
        <v>0</v>
      </c>
      <c r="J9" s="49">
        <f t="shared" si="3"/>
        <v>0</v>
      </c>
      <c r="K9" s="8">
        <f t="shared" si="0"/>
        <v>1636800</v>
      </c>
      <c r="L9" s="50" t="s">
        <v>15</v>
      </c>
    </row>
    <row r="10" spans="1:12" ht="16.5" customHeight="1" x14ac:dyDescent="0.3">
      <c r="A10" s="46">
        <v>9</v>
      </c>
      <c r="B10" s="52">
        <v>601</v>
      </c>
      <c r="C10" s="53">
        <v>6</v>
      </c>
      <c r="D10" s="47" t="s">
        <v>9</v>
      </c>
      <c r="E10" s="47">
        <v>674</v>
      </c>
      <c r="F10" s="47">
        <f t="shared" si="1"/>
        <v>741.40000000000009</v>
      </c>
      <c r="G10" s="48">
        <f>G9+90</f>
        <v>25680</v>
      </c>
      <c r="H10" s="7">
        <v>0</v>
      </c>
      <c r="I10" s="7">
        <f t="shared" si="2"/>
        <v>0</v>
      </c>
      <c r="J10" s="49">
        <f t="shared" si="3"/>
        <v>0</v>
      </c>
      <c r="K10" s="8">
        <f t="shared" si="0"/>
        <v>2224200.0000000005</v>
      </c>
      <c r="L10" s="50" t="s">
        <v>15</v>
      </c>
    </row>
    <row r="11" spans="1:12" ht="16.5" customHeight="1" x14ac:dyDescent="0.3">
      <c r="A11" s="46">
        <v>10</v>
      </c>
      <c r="B11" s="46">
        <v>602</v>
      </c>
      <c r="C11" s="53">
        <v>6</v>
      </c>
      <c r="D11" s="47" t="s">
        <v>10</v>
      </c>
      <c r="E11" s="47">
        <v>837</v>
      </c>
      <c r="F11" s="47">
        <f t="shared" si="1"/>
        <v>920.7</v>
      </c>
      <c r="G11" s="48">
        <f>G10</f>
        <v>25680</v>
      </c>
      <c r="H11" s="7">
        <v>0</v>
      </c>
      <c r="I11" s="7">
        <f t="shared" si="2"/>
        <v>0</v>
      </c>
      <c r="J11" s="49">
        <f t="shared" si="3"/>
        <v>0</v>
      </c>
      <c r="K11" s="8">
        <f t="shared" si="0"/>
        <v>2762100</v>
      </c>
      <c r="L11" s="50" t="s">
        <v>15</v>
      </c>
    </row>
    <row r="12" spans="1:12" ht="16.5" customHeight="1" x14ac:dyDescent="0.3">
      <c r="A12" s="46">
        <v>11</v>
      </c>
      <c r="B12" s="52">
        <v>603</v>
      </c>
      <c r="C12" s="53">
        <v>6</v>
      </c>
      <c r="D12" s="47" t="s">
        <v>9</v>
      </c>
      <c r="E12" s="47">
        <v>523</v>
      </c>
      <c r="F12" s="47">
        <f t="shared" si="1"/>
        <v>575.30000000000007</v>
      </c>
      <c r="G12" s="48">
        <f>G11</f>
        <v>25680</v>
      </c>
      <c r="H12" s="7">
        <v>0</v>
      </c>
      <c r="I12" s="7">
        <f t="shared" si="2"/>
        <v>0</v>
      </c>
      <c r="J12" s="49">
        <f t="shared" si="3"/>
        <v>0</v>
      </c>
      <c r="K12" s="8">
        <f t="shared" si="0"/>
        <v>1725900.0000000002</v>
      </c>
      <c r="L12" s="50" t="s">
        <v>15</v>
      </c>
    </row>
    <row r="13" spans="1:12" ht="16.5" customHeight="1" x14ac:dyDescent="0.3">
      <c r="A13" s="46">
        <v>12</v>
      </c>
      <c r="B13" s="46">
        <v>604</v>
      </c>
      <c r="C13" s="53">
        <v>6</v>
      </c>
      <c r="D13" s="47" t="s">
        <v>9</v>
      </c>
      <c r="E13" s="47">
        <v>523</v>
      </c>
      <c r="F13" s="47">
        <f t="shared" si="1"/>
        <v>575.30000000000007</v>
      </c>
      <c r="G13" s="48">
        <f>G12</f>
        <v>25680</v>
      </c>
      <c r="H13" s="7">
        <v>0</v>
      </c>
      <c r="I13" s="7">
        <f t="shared" si="2"/>
        <v>0</v>
      </c>
      <c r="J13" s="49">
        <f t="shared" si="3"/>
        <v>0</v>
      </c>
      <c r="K13" s="8">
        <f t="shared" si="0"/>
        <v>1725900.0000000002</v>
      </c>
      <c r="L13" s="50" t="s">
        <v>15</v>
      </c>
    </row>
    <row r="14" spans="1:12" ht="16.5" x14ac:dyDescent="0.3">
      <c r="A14" s="46">
        <v>13</v>
      </c>
      <c r="B14" s="52">
        <v>702</v>
      </c>
      <c r="C14" s="53">
        <v>7</v>
      </c>
      <c r="D14" s="47" t="s">
        <v>10</v>
      </c>
      <c r="E14" s="47">
        <v>837</v>
      </c>
      <c r="F14" s="47">
        <f t="shared" si="1"/>
        <v>920.7</v>
      </c>
      <c r="G14" s="48">
        <f>G13+90</f>
        <v>25770</v>
      </c>
      <c r="H14" s="7">
        <v>0</v>
      </c>
      <c r="I14" s="7">
        <f t="shared" si="2"/>
        <v>0</v>
      </c>
      <c r="J14" s="49">
        <f t="shared" si="3"/>
        <v>0</v>
      </c>
      <c r="K14" s="8">
        <f t="shared" si="0"/>
        <v>2762100</v>
      </c>
      <c r="L14" s="50" t="s">
        <v>15</v>
      </c>
    </row>
    <row r="15" spans="1:12" ht="16.5" x14ac:dyDescent="0.3">
      <c r="A15" s="46">
        <v>14</v>
      </c>
      <c r="B15" s="52">
        <v>703</v>
      </c>
      <c r="C15" s="53">
        <v>7</v>
      </c>
      <c r="D15" s="47" t="s">
        <v>9</v>
      </c>
      <c r="E15" s="47">
        <v>523</v>
      </c>
      <c r="F15" s="47">
        <f t="shared" si="1"/>
        <v>575.30000000000007</v>
      </c>
      <c r="G15" s="48">
        <f>G14</f>
        <v>25770</v>
      </c>
      <c r="H15" s="7">
        <v>0</v>
      </c>
      <c r="I15" s="7">
        <f t="shared" si="2"/>
        <v>0</v>
      </c>
      <c r="J15" s="49">
        <f t="shared" si="3"/>
        <v>0</v>
      </c>
      <c r="K15" s="8">
        <f t="shared" si="0"/>
        <v>1725900.0000000002</v>
      </c>
      <c r="L15" s="50" t="s">
        <v>15</v>
      </c>
    </row>
    <row r="16" spans="1:12" ht="16.5" x14ac:dyDescent="0.3">
      <c r="A16" s="46">
        <v>15</v>
      </c>
      <c r="B16" s="52">
        <v>704</v>
      </c>
      <c r="C16" s="53">
        <v>7</v>
      </c>
      <c r="D16" s="47" t="s">
        <v>9</v>
      </c>
      <c r="E16" s="47">
        <v>523</v>
      </c>
      <c r="F16" s="47">
        <f t="shared" si="1"/>
        <v>575.30000000000007</v>
      </c>
      <c r="G16" s="48">
        <f>G15</f>
        <v>25770</v>
      </c>
      <c r="H16" s="7">
        <v>0</v>
      </c>
      <c r="I16" s="7">
        <f t="shared" si="2"/>
        <v>0</v>
      </c>
      <c r="J16" s="49">
        <f t="shared" si="3"/>
        <v>0</v>
      </c>
      <c r="K16" s="8">
        <f t="shared" si="0"/>
        <v>1725900.0000000002</v>
      </c>
      <c r="L16" s="50" t="s">
        <v>15</v>
      </c>
    </row>
    <row r="17" spans="1:12" ht="16.5" x14ac:dyDescent="0.3">
      <c r="A17" s="46">
        <v>16</v>
      </c>
      <c r="B17" s="52">
        <v>801</v>
      </c>
      <c r="C17" s="53">
        <v>8</v>
      </c>
      <c r="D17" s="47" t="s">
        <v>9</v>
      </c>
      <c r="E17" s="47">
        <v>674</v>
      </c>
      <c r="F17" s="47">
        <f t="shared" si="1"/>
        <v>741.40000000000009</v>
      </c>
      <c r="G17" s="48">
        <f>G16+90</f>
        <v>25860</v>
      </c>
      <c r="H17" s="7">
        <v>0</v>
      </c>
      <c r="I17" s="7">
        <f t="shared" si="2"/>
        <v>0</v>
      </c>
      <c r="J17" s="49">
        <f t="shared" si="3"/>
        <v>0</v>
      </c>
      <c r="K17" s="8">
        <f t="shared" si="0"/>
        <v>2224200.0000000005</v>
      </c>
      <c r="L17" s="50" t="s">
        <v>15</v>
      </c>
    </row>
    <row r="18" spans="1:12" ht="16.5" customHeight="1" x14ac:dyDescent="0.3">
      <c r="A18" s="46">
        <v>17</v>
      </c>
      <c r="B18" s="52">
        <v>802</v>
      </c>
      <c r="C18" s="53">
        <v>8</v>
      </c>
      <c r="D18" s="47" t="s">
        <v>10</v>
      </c>
      <c r="E18" s="47">
        <v>837</v>
      </c>
      <c r="F18" s="47">
        <f t="shared" si="1"/>
        <v>920.7</v>
      </c>
      <c r="G18" s="48">
        <f>G17</f>
        <v>25860</v>
      </c>
      <c r="H18" s="7">
        <v>0</v>
      </c>
      <c r="I18" s="7">
        <f t="shared" si="2"/>
        <v>0</v>
      </c>
      <c r="J18" s="49">
        <f t="shared" si="3"/>
        <v>0</v>
      </c>
      <c r="K18" s="8">
        <f t="shared" si="0"/>
        <v>2762100</v>
      </c>
      <c r="L18" s="50" t="s">
        <v>15</v>
      </c>
    </row>
    <row r="19" spans="1:12" ht="16.5" customHeight="1" x14ac:dyDescent="0.3">
      <c r="A19" s="46">
        <v>18</v>
      </c>
      <c r="B19" s="52">
        <v>803</v>
      </c>
      <c r="C19" s="53">
        <v>8</v>
      </c>
      <c r="D19" s="47" t="s">
        <v>9</v>
      </c>
      <c r="E19" s="47">
        <v>573</v>
      </c>
      <c r="F19" s="47">
        <f t="shared" si="1"/>
        <v>630.30000000000007</v>
      </c>
      <c r="G19" s="48">
        <f>G18</f>
        <v>25860</v>
      </c>
      <c r="H19" s="7">
        <v>0</v>
      </c>
      <c r="I19" s="7">
        <f t="shared" si="2"/>
        <v>0</v>
      </c>
      <c r="J19" s="49">
        <f t="shared" si="3"/>
        <v>0</v>
      </c>
      <c r="K19" s="8">
        <f t="shared" si="0"/>
        <v>1890900.0000000002</v>
      </c>
      <c r="L19" s="50" t="s">
        <v>15</v>
      </c>
    </row>
    <row r="20" spans="1:12" ht="16.5" customHeight="1" x14ac:dyDescent="0.3">
      <c r="A20" s="46">
        <v>19</v>
      </c>
      <c r="B20" s="52">
        <v>804</v>
      </c>
      <c r="C20" s="53">
        <v>8</v>
      </c>
      <c r="D20" s="47" t="s">
        <v>9</v>
      </c>
      <c r="E20" s="47">
        <v>573</v>
      </c>
      <c r="F20" s="47">
        <f t="shared" si="1"/>
        <v>630.30000000000007</v>
      </c>
      <c r="G20" s="48">
        <f>G19</f>
        <v>25860</v>
      </c>
      <c r="H20" s="7">
        <v>0</v>
      </c>
      <c r="I20" s="7">
        <f t="shared" si="2"/>
        <v>0</v>
      </c>
      <c r="J20" s="49">
        <f t="shared" si="3"/>
        <v>0</v>
      </c>
      <c r="K20" s="8">
        <f t="shared" si="0"/>
        <v>1890900.0000000002</v>
      </c>
      <c r="L20" s="50" t="s">
        <v>15</v>
      </c>
    </row>
    <row r="21" spans="1:12" ht="16.5" customHeight="1" x14ac:dyDescent="0.3">
      <c r="A21" s="46">
        <v>20</v>
      </c>
      <c r="B21" s="52">
        <v>901</v>
      </c>
      <c r="C21" s="53">
        <v>9</v>
      </c>
      <c r="D21" s="47" t="s">
        <v>9</v>
      </c>
      <c r="E21" s="47">
        <v>674</v>
      </c>
      <c r="F21" s="47">
        <f t="shared" si="1"/>
        <v>741.40000000000009</v>
      </c>
      <c r="G21" s="48">
        <f>G20+90</f>
        <v>25950</v>
      </c>
      <c r="H21" s="7">
        <v>0</v>
      </c>
      <c r="I21" s="7">
        <f t="shared" si="2"/>
        <v>0</v>
      </c>
      <c r="J21" s="49">
        <f t="shared" si="3"/>
        <v>0</v>
      </c>
      <c r="K21" s="8">
        <f t="shared" si="0"/>
        <v>2224200.0000000005</v>
      </c>
      <c r="L21" s="50" t="s">
        <v>15</v>
      </c>
    </row>
    <row r="22" spans="1:12" ht="16.5" customHeight="1" x14ac:dyDescent="0.3">
      <c r="A22" s="46">
        <v>21</v>
      </c>
      <c r="B22" s="52">
        <v>902</v>
      </c>
      <c r="C22" s="53">
        <v>9</v>
      </c>
      <c r="D22" s="47" t="s">
        <v>10</v>
      </c>
      <c r="E22" s="47">
        <v>837</v>
      </c>
      <c r="F22" s="47">
        <f t="shared" si="1"/>
        <v>920.7</v>
      </c>
      <c r="G22" s="48">
        <f>G21</f>
        <v>25950</v>
      </c>
      <c r="H22" s="7">
        <v>0</v>
      </c>
      <c r="I22" s="7">
        <f t="shared" si="2"/>
        <v>0</v>
      </c>
      <c r="J22" s="49">
        <f t="shared" si="3"/>
        <v>0</v>
      </c>
      <c r="K22" s="8">
        <f t="shared" si="0"/>
        <v>2762100</v>
      </c>
      <c r="L22" s="50" t="s">
        <v>15</v>
      </c>
    </row>
    <row r="23" spans="1:12" ht="16.5" customHeight="1" x14ac:dyDescent="0.3">
      <c r="A23" s="46">
        <v>22</v>
      </c>
      <c r="B23" s="52">
        <v>903</v>
      </c>
      <c r="C23" s="53">
        <v>9</v>
      </c>
      <c r="D23" s="47" t="s">
        <v>9</v>
      </c>
      <c r="E23" s="47">
        <v>573</v>
      </c>
      <c r="F23" s="47">
        <f t="shared" si="1"/>
        <v>630.30000000000007</v>
      </c>
      <c r="G23" s="48">
        <f>G22</f>
        <v>25950</v>
      </c>
      <c r="H23" s="7">
        <v>0</v>
      </c>
      <c r="I23" s="7">
        <f t="shared" si="2"/>
        <v>0</v>
      </c>
      <c r="J23" s="49">
        <f t="shared" si="3"/>
        <v>0</v>
      </c>
      <c r="K23" s="8">
        <f t="shared" si="0"/>
        <v>1890900.0000000002</v>
      </c>
      <c r="L23" s="50" t="s">
        <v>15</v>
      </c>
    </row>
    <row r="24" spans="1:12" ht="16.5" customHeight="1" x14ac:dyDescent="0.3">
      <c r="A24" s="46">
        <v>23</v>
      </c>
      <c r="B24" s="52">
        <v>904</v>
      </c>
      <c r="C24" s="53">
        <v>9</v>
      </c>
      <c r="D24" s="47" t="s">
        <v>9</v>
      </c>
      <c r="E24" s="47">
        <v>573</v>
      </c>
      <c r="F24" s="47">
        <f t="shared" si="1"/>
        <v>630.30000000000007</v>
      </c>
      <c r="G24" s="48">
        <f>G23</f>
        <v>25950</v>
      </c>
      <c r="H24" s="7">
        <v>0</v>
      </c>
      <c r="I24" s="7">
        <f t="shared" si="2"/>
        <v>0</v>
      </c>
      <c r="J24" s="49">
        <f t="shared" si="3"/>
        <v>0</v>
      </c>
      <c r="K24" s="8">
        <f t="shared" si="0"/>
        <v>1890900.0000000002</v>
      </c>
      <c r="L24" s="50" t="s">
        <v>15</v>
      </c>
    </row>
    <row r="25" spans="1:12" ht="16.5" customHeight="1" x14ac:dyDescent="0.3">
      <c r="A25" s="46">
        <v>24</v>
      </c>
      <c r="B25" s="52">
        <v>1001</v>
      </c>
      <c r="C25" s="53">
        <v>10</v>
      </c>
      <c r="D25" s="47" t="s">
        <v>9</v>
      </c>
      <c r="E25" s="47">
        <v>727</v>
      </c>
      <c r="F25" s="47">
        <f t="shared" si="1"/>
        <v>799.7</v>
      </c>
      <c r="G25" s="48">
        <f>G24+90</f>
        <v>26040</v>
      </c>
      <c r="H25" s="7">
        <v>0</v>
      </c>
      <c r="I25" s="7">
        <f t="shared" si="2"/>
        <v>0</v>
      </c>
      <c r="J25" s="49">
        <f t="shared" si="3"/>
        <v>0</v>
      </c>
      <c r="K25" s="8">
        <f t="shared" si="0"/>
        <v>2399100</v>
      </c>
      <c r="L25" s="50" t="s">
        <v>15</v>
      </c>
    </row>
    <row r="26" spans="1:12" ht="16.5" customHeight="1" x14ac:dyDescent="0.3">
      <c r="A26" s="46">
        <v>25</v>
      </c>
      <c r="B26" s="52">
        <v>1002</v>
      </c>
      <c r="C26" s="53">
        <v>10</v>
      </c>
      <c r="D26" s="47" t="s">
        <v>10</v>
      </c>
      <c r="E26" s="47">
        <v>940</v>
      </c>
      <c r="F26" s="47">
        <f t="shared" si="1"/>
        <v>1034</v>
      </c>
      <c r="G26" s="48">
        <f>G25</f>
        <v>26040</v>
      </c>
      <c r="H26" s="7">
        <v>0</v>
      </c>
      <c r="I26" s="7">
        <f t="shared" si="2"/>
        <v>0</v>
      </c>
      <c r="J26" s="49">
        <f t="shared" si="3"/>
        <v>0</v>
      </c>
      <c r="K26" s="8">
        <f t="shared" si="0"/>
        <v>3102000</v>
      </c>
      <c r="L26" s="50" t="s">
        <v>15</v>
      </c>
    </row>
    <row r="27" spans="1:12" ht="16.5" customHeight="1" x14ac:dyDescent="0.3">
      <c r="A27" s="46">
        <v>26</v>
      </c>
      <c r="B27" s="52">
        <v>1003</v>
      </c>
      <c r="C27" s="53">
        <v>10</v>
      </c>
      <c r="D27" s="47" t="s">
        <v>9</v>
      </c>
      <c r="E27" s="47">
        <v>573</v>
      </c>
      <c r="F27" s="47">
        <f t="shared" si="1"/>
        <v>630.30000000000007</v>
      </c>
      <c r="G27" s="48">
        <f>G26</f>
        <v>26040</v>
      </c>
      <c r="H27" s="7">
        <v>0</v>
      </c>
      <c r="I27" s="7">
        <f t="shared" si="2"/>
        <v>0</v>
      </c>
      <c r="J27" s="49">
        <f t="shared" si="3"/>
        <v>0</v>
      </c>
      <c r="K27" s="8">
        <f t="shared" si="0"/>
        <v>1890900.0000000002</v>
      </c>
      <c r="L27" s="50" t="s">
        <v>15</v>
      </c>
    </row>
    <row r="28" spans="1:12" ht="16.5" customHeight="1" x14ac:dyDescent="0.3">
      <c r="A28" s="46">
        <v>27</v>
      </c>
      <c r="B28" s="52">
        <v>1004</v>
      </c>
      <c r="C28" s="53">
        <v>10</v>
      </c>
      <c r="D28" s="47" t="s">
        <v>9</v>
      </c>
      <c r="E28" s="47">
        <v>573</v>
      </c>
      <c r="F28" s="47">
        <f t="shared" si="1"/>
        <v>630.30000000000007</v>
      </c>
      <c r="G28" s="48">
        <f>G27</f>
        <v>26040</v>
      </c>
      <c r="H28" s="7">
        <v>0</v>
      </c>
      <c r="I28" s="7">
        <f t="shared" si="2"/>
        <v>0</v>
      </c>
      <c r="J28" s="49">
        <f t="shared" si="3"/>
        <v>0</v>
      </c>
      <c r="K28" s="8">
        <f t="shared" si="0"/>
        <v>1890900.0000000002</v>
      </c>
      <c r="L28" s="50" t="s">
        <v>15</v>
      </c>
    </row>
    <row r="29" spans="1:12" ht="16.5" customHeight="1" x14ac:dyDescent="0.3">
      <c r="A29" s="46">
        <v>28</v>
      </c>
      <c r="B29" s="52">
        <v>1101</v>
      </c>
      <c r="C29" s="53">
        <v>11</v>
      </c>
      <c r="D29" s="47" t="s">
        <v>9</v>
      </c>
      <c r="E29" s="47">
        <v>727</v>
      </c>
      <c r="F29" s="47">
        <f t="shared" si="1"/>
        <v>799.7</v>
      </c>
      <c r="G29" s="48">
        <f>G28+90</f>
        <v>26130</v>
      </c>
      <c r="H29" s="7">
        <v>0</v>
      </c>
      <c r="I29" s="7">
        <f t="shared" si="2"/>
        <v>0</v>
      </c>
      <c r="J29" s="49">
        <f t="shared" si="3"/>
        <v>0</v>
      </c>
      <c r="K29" s="8">
        <f t="shared" si="0"/>
        <v>2399100</v>
      </c>
      <c r="L29" s="50" t="s">
        <v>15</v>
      </c>
    </row>
    <row r="30" spans="1:12" ht="16.5" customHeight="1" x14ac:dyDescent="0.3">
      <c r="A30" s="46">
        <v>29</v>
      </c>
      <c r="B30" s="52">
        <v>1102</v>
      </c>
      <c r="C30" s="53">
        <v>11</v>
      </c>
      <c r="D30" s="47" t="s">
        <v>10</v>
      </c>
      <c r="E30" s="47">
        <v>940</v>
      </c>
      <c r="F30" s="47">
        <f t="shared" si="1"/>
        <v>1034</v>
      </c>
      <c r="G30" s="48">
        <f>G29</f>
        <v>26130</v>
      </c>
      <c r="H30" s="7">
        <v>0</v>
      </c>
      <c r="I30" s="7">
        <f t="shared" si="2"/>
        <v>0</v>
      </c>
      <c r="J30" s="49">
        <f t="shared" si="3"/>
        <v>0</v>
      </c>
      <c r="K30" s="8">
        <f t="shared" si="0"/>
        <v>3102000</v>
      </c>
      <c r="L30" s="50" t="s">
        <v>15</v>
      </c>
    </row>
    <row r="31" spans="1:12" ht="16.5" customHeight="1" x14ac:dyDescent="0.3">
      <c r="A31" s="46">
        <v>30</v>
      </c>
      <c r="B31" s="52">
        <v>1103</v>
      </c>
      <c r="C31" s="53">
        <v>11</v>
      </c>
      <c r="D31" s="47" t="s">
        <v>9</v>
      </c>
      <c r="E31" s="47">
        <v>573</v>
      </c>
      <c r="F31" s="47">
        <f t="shared" si="1"/>
        <v>630.30000000000007</v>
      </c>
      <c r="G31" s="48">
        <f>G30</f>
        <v>26130</v>
      </c>
      <c r="H31" s="7">
        <v>0</v>
      </c>
      <c r="I31" s="7">
        <f t="shared" si="2"/>
        <v>0</v>
      </c>
      <c r="J31" s="49">
        <f t="shared" si="3"/>
        <v>0</v>
      </c>
      <c r="K31" s="8">
        <f t="shared" si="0"/>
        <v>1890900.0000000002</v>
      </c>
      <c r="L31" s="50" t="s">
        <v>15</v>
      </c>
    </row>
    <row r="32" spans="1:12" ht="16.5" customHeight="1" x14ac:dyDescent="0.3">
      <c r="A32" s="46">
        <v>31</v>
      </c>
      <c r="B32" s="52">
        <v>1104</v>
      </c>
      <c r="C32" s="53">
        <v>11</v>
      </c>
      <c r="D32" s="47" t="s">
        <v>9</v>
      </c>
      <c r="E32" s="47">
        <v>573</v>
      </c>
      <c r="F32" s="47">
        <f t="shared" si="1"/>
        <v>630.30000000000007</v>
      </c>
      <c r="G32" s="48">
        <f>G31</f>
        <v>26130</v>
      </c>
      <c r="H32" s="7">
        <v>0</v>
      </c>
      <c r="I32" s="7">
        <f t="shared" si="2"/>
        <v>0</v>
      </c>
      <c r="J32" s="49">
        <f t="shared" si="3"/>
        <v>0</v>
      </c>
      <c r="K32" s="8">
        <f t="shared" si="0"/>
        <v>1890900.0000000002</v>
      </c>
      <c r="L32" s="50" t="s">
        <v>15</v>
      </c>
    </row>
    <row r="33" spans="1:12" s="1" customFormat="1" ht="16.5" customHeight="1" x14ac:dyDescent="0.3">
      <c r="A33" s="46">
        <v>32</v>
      </c>
      <c r="B33" s="52">
        <v>1202</v>
      </c>
      <c r="C33" s="53">
        <v>12</v>
      </c>
      <c r="D33" s="47" t="s">
        <v>10</v>
      </c>
      <c r="E33" s="47">
        <v>940</v>
      </c>
      <c r="F33" s="47">
        <f t="shared" si="1"/>
        <v>1034</v>
      </c>
      <c r="G33" s="48" t="e">
        <f>#REF!</f>
        <v>#REF!</v>
      </c>
      <c r="H33" s="7">
        <v>0</v>
      </c>
      <c r="I33" s="7">
        <f t="shared" si="2"/>
        <v>0</v>
      </c>
      <c r="J33" s="49">
        <f t="shared" si="3"/>
        <v>0</v>
      </c>
      <c r="K33" s="8">
        <f t="shared" si="0"/>
        <v>3102000</v>
      </c>
      <c r="L33" s="50" t="s">
        <v>15</v>
      </c>
    </row>
    <row r="34" spans="1:12" s="1" customFormat="1" ht="16.5" customHeight="1" x14ac:dyDescent="0.3">
      <c r="A34" s="46">
        <v>33</v>
      </c>
      <c r="B34" s="52">
        <v>1203</v>
      </c>
      <c r="C34" s="53">
        <v>12</v>
      </c>
      <c r="D34" s="47" t="s">
        <v>9</v>
      </c>
      <c r="E34" s="47">
        <v>573</v>
      </c>
      <c r="F34" s="47">
        <f t="shared" si="1"/>
        <v>630.30000000000007</v>
      </c>
      <c r="G34" s="48" t="e">
        <f>G33</f>
        <v>#REF!</v>
      </c>
      <c r="H34" s="7">
        <v>0</v>
      </c>
      <c r="I34" s="7">
        <f t="shared" si="2"/>
        <v>0</v>
      </c>
      <c r="J34" s="49">
        <f t="shared" si="3"/>
        <v>0</v>
      </c>
      <c r="K34" s="8">
        <f t="shared" si="0"/>
        <v>1890900.0000000002</v>
      </c>
      <c r="L34" s="50" t="s">
        <v>15</v>
      </c>
    </row>
    <row r="35" spans="1:12" s="1" customFormat="1" ht="16.5" customHeight="1" x14ac:dyDescent="0.3">
      <c r="A35" s="46">
        <v>34</v>
      </c>
      <c r="B35" s="52">
        <v>1204</v>
      </c>
      <c r="C35" s="53">
        <v>12</v>
      </c>
      <c r="D35" s="47" t="s">
        <v>9</v>
      </c>
      <c r="E35" s="47">
        <v>573</v>
      </c>
      <c r="F35" s="47">
        <f t="shared" si="1"/>
        <v>630.30000000000007</v>
      </c>
      <c r="G35" s="48" t="e">
        <f>G34</f>
        <v>#REF!</v>
      </c>
      <c r="H35" s="7">
        <v>0</v>
      </c>
      <c r="I35" s="7">
        <f t="shared" si="2"/>
        <v>0</v>
      </c>
      <c r="J35" s="49">
        <f t="shared" si="3"/>
        <v>0</v>
      </c>
      <c r="K35" s="8">
        <f t="shared" si="0"/>
        <v>1890900.0000000002</v>
      </c>
      <c r="L35" s="50" t="s">
        <v>15</v>
      </c>
    </row>
    <row r="36" spans="1:12" s="1" customFormat="1" ht="16.5" customHeight="1" x14ac:dyDescent="0.3">
      <c r="A36" s="46">
        <v>35</v>
      </c>
      <c r="B36" s="52">
        <v>1302</v>
      </c>
      <c r="C36" s="53">
        <v>13</v>
      </c>
      <c r="D36" s="47" t="s">
        <v>10</v>
      </c>
      <c r="E36" s="47">
        <v>1007</v>
      </c>
      <c r="F36" s="47">
        <f t="shared" si="1"/>
        <v>1107.7</v>
      </c>
      <c r="G36" s="48" t="e">
        <f>#REF!</f>
        <v>#REF!</v>
      </c>
      <c r="H36" s="7">
        <v>0</v>
      </c>
      <c r="I36" s="7">
        <f t="shared" si="2"/>
        <v>0</v>
      </c>
      <c r="J36" s="49">
        <f t="shared" si="3"/>
        <v>0</v>
      </c>
      <c r="K36" s="8">
        <f t="shared" si="0"/>
        <v>3323100</v>
      </c>
      <c r="L36" s="50" t="s">
        <v>15</v>
      </c>
    </row>
    <row r="37" spans="1:12" s="1" customFormat="1" ht="16.5" customHeight="1" x14ac:dyDescent="0.3">
      <c r="A37" s="46">
        <v>36</v>
      </c>
      <c r="B37" s="52">
        <v>1303</v>
      </c>
      <c r="C37" s="53">
        <v>13</v>
      </c>
      <c r="D37" s="47" t="s">
        <v>9</v>
      </c>
      <c r="E37" s="47">
        <v>627</v>
      </c>
      <c r="F37" s="47">
        <f t="shared" si="1"/>
        <v>689.7</v>
      </c>
      <c r="G37" s="48" t="e">
        <f>G36</f>
        <v>#REF!</v>
      </c>
      <c r="H37" s="7">
        <v>0</v>
      </c>
      <c r="I37" s="7">
        <f t="shared" si="2"/>
        <v>0</v>
      </c>
      <c r="J37" s="49">
        <f t="shared" si="3"/>
        <v>0</v>
      </c>
      <c r="K37" s="8">
        <f t="shared" si="0"/>
        <v>2069100.0000000002</v>
      </c>
      <c r="L37" s="50" t="s">
        <v>15</v>
      </c>
    </row>
    <row r="38" spans="1:12" s="1" customFormat="1" ht="16.5" customHeight="1" x14ac:dyDescent="0.3">
      <c r="A38" s="46">
        <v>37</v>
      </c>
      <c r="B38" s="52">
        <v>1304</v>
      </c>
      <c r="C38" s="53">
        <v>13</v>
      </c>
      <c r="D38" s="47" t="s">
        <v>9</v>
      </c>
      <c r="E38" s="47">
        <v>627</v>
      </c>
      <c r="F38" s="47">
        <f t="shared" si="1"/>
        <v>689.7</v>
      </c>
      <c r="G38" s="48" t="e">
        <f>G37</f>
        <v>#REF!</v>
      </c>
      <c r="H38" s="7">
        <v>0</v>
      </c>
      <c r="I38" s="7">
        <f t="shared" si="2"/>
        <v>0</v>
      </c>
      <c r="J38" s="49">
        <f t="shared" si="3"/>
        <v>0</v>
      </c>
      <c r="K38" s="8">
        <f t="shared" si="0"/>
        <v>2069100.0000000002</v>
      </c>
      <c r="L38" s="50" t="s">
        <v>15</v>
      </c>
    </row>
    <row r="39" spans="1:12" s="1" customFormat="1" ht="16.5" customHeight="1" x14ac:dyDescent="0.3">
      <c r="A39" s="46">
        <v>38</v>
      </c>
      <c r="B39" s="52">
        <v>1403</v>
      </c>
      <c r="C39" s="53">
        <v>14</v>
      </c>
      <c r="D39" s="47" t="s">
        <v>9</v>
      </c>
      <c r="E39" s="47">
        <v>627</v>
      </c>
      <c r="F39" s="47">
        <f t="shared" si="1"/>
        <v>689.7</v>
      </c>
      <c r="G39" s="48" t="e">
        <f>#REF!</f>
        <v>#REF!</v>
      </c>
      <c r="H39" s="7">
        <v>0</v>
      </c>
      <c r="I39" s="7">
        <f t="shared" si="2"/>
        <v>0</v>
      </c>
      <c r="J39" s="49">
        <f t="shared" si="3"/>
        <v>0</v>
      </c>
      <c r="K39" s="8">
        <f t="shared" si="0"/>
        <v>2069100.0000000002</v>
      </c>
      <c r="L39" s="50" t="s">
        <v>15</v>
      </c>
    </row>
    <row r="40" spans="1:12" s="1" customFormat="1" ht="16.5" customHeight="1" x14ac:dyDescent="0.3">
      <c r="A40" s="46">
        <v>39</v>
      </c>
      <c r="B40" s="52">
        <v>1404</v>
      </c>
      <c r="C40" s="53">
        <v>14</v>
      </c>
      <c r="D40" s="47" t="s">
        <v>9</v>
      </c>
      <c r="E40" s="47">
        <v>627</v>
      </c>
      <c r="F40" s="47">
        <f t="shared" si="1"/>
        <v>689.7</v>
      </c>
      <c r="G40" s="48" t="e">
        <f>G39</f>
        <v>#REF!</v>
      </c>
      <c r="H40" s="7">
        <v>0</v>
      </c>
      <c r="I40" s="7">
        <f t="shared" si="2"/>
        <v>0</v>
      </c>
      <c r="J40" s="49">
        <f t="shared" si="3"/>
        <v>0</v>
      </c>
      <c r="K40" s="8">
        <f t="shared" si="0"/>
        <v>2069100.0000000002</v>
      </c>
      <c r="L40" s="50" t="s">
        <v>15</v>
      </c>
    </row>
    <row r="41" spans="1:12" s="1" customFormat="1" ht="16.5" customHeight="1" x14ac:dyDescent="0.3">
      <c r="A41" s="46">
        <v>40</v>
      </c>
      <c r="B41" s="52">
        <v>1503</v>
      </c>
      <c r="C41" s="53">
        <v>15</v>
      </c>
      <c r="D41" s="47" t="s">
        <v>9</v>
      </c>
      <c r="E41" s="47">
        <v>627</v>
      </c>
      <c r="F41" s="47">
        <f t="shared" si="1"/>
        <v>689.7</v>
      </c>
      <c r="G41" s="48" t="e">
        <f>#REF!</f>
        <v>#REF!</v>
      </c>
      <c r="H41" s="7">
        <v>0</v>
      </c>
      <c r="I41" s="7">
        <f t="shared" si="2"/>
        <v>0</v>
      </c>
      <c r="J41" s="49">
        <f t="shared" si="3"/>
        <v>0</v>
      </c>
      <c r="K41" s="8">
        <f t="shared" si="0"/>
        <v>2069100.0000000002</v>
      </c>
      <c r="L41" s="50" t="s">
        <v>15</v>
      </c>
    </row>
    <row r="42" spans="1:12" s="1" customFormat="1" x14ac:dyDescent="0.25">
      <c r="A42" s="54" t="s">
        <v>4</v>
      </c>
      <c r="B42" s="55"/>
      <c r="C42" s="55"/>
      <c r="D42" s="56"/>
      <c r="E42" s="57">
        <f>SUM(E2:E41)</f>
        <v>26574</v>
      </c>
      <c r="F42" s="57">
        <f>SUM(F2:F41)</f>
        <v>29231.399999999998</v>
      </c>
      <c r="G42" s="58"/>
      <c r="H42" s="9">
        <f>SUM(H2:H41)</f>
        <v>0</v>
      </c>
      <c r="I42" s="9">
        <f>SUM(I2:I41)</f>
        <v>0</v>
      </c>
      <c r="J42" s="49"/>
      <c r="K42" s="10">
        <f>SUM(K2:K41)</f>
        <v>87694200</v>
      </c>
      <c r="L42" s="11"/>
    </row>
  </sheetData>
  <mergeCells count="1">
    <mergeCell ref="A42:D4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K10"/>
  <sheetViews>
    <sheetView tabSelected="1" zoomScale="145" zoomScaleNormal="145" workbookViewId="0">
      <selection activeCell="I8" sqref="I8"/>
    </sheetView>
  </sheetViews>
  <sheetFormatPr defaultRowHeight="15" x14ac:dyDescent="0.25"/>
  <cols>
    <col min="2" max="2" width="16.28515625" style="1" customWidth="1"/>
    <col min="3" max="3" width="14" style="1" customWidth="1"/>
    <col min="4" max="4" width="10.5703125" style="1" customWidth="1"/>
    <col min="5" max="5" width="11.140625" style="1" customWidth="1"/>
    <col min="6" max="6" width="11.85546875" style="1" customWidth="1"/>
    <col min="7" max="7" width="24" style="1" customWidth="1"/>
    <col min="8" max="8" width="16.85546875" style="1" customWidth="1"/>
    <col min="9" max="9" width="19" style="1" customWidth="1"/>
    <col min="10" max="10" width="9.140625" style="1"/>
    <col min="11" max="11" width="17.28515625" style="1" bestFit="1" customWidth="1"/>
    <col min="13" max="13" width="16.140625" customWidth="1"/>
  </cols>
  <sheetData>
    <row r="2" spans="2:11" s="1" customFormat="1" ht="36.75" customHeight="1" x14ac:dyDescent="0.25">
      <c r="B2" s="12" t="s">
        <v>25</v>
      </c>
      <c r="C2" s="12" t="s">
        <v>2</v>
      </c>
      <c r="D2" s="13" t="s">
        <v>5</v>
      </c>
      <c r="E2" s="13" t="s">
        <v>6</v>
      </c>
      <c r="F2" s="13" t="s">
        <v>7</v>
      </c>
      <c r="G2" s="14" t="s">
        <v>23</v>
      </c>
      <c r="H2" s="15" t="s">
        <v>24</v>
      </c>
      <c r="I2" s="16" t="s">
        <v>19</v>
      </c>
      <c r="J2" s="61"/>
      <c r="K2" s="61"/>
    </row>
    <row r="3" spans="2:11" s="1" customFormat="1" ht="37.5" customHeight="1" x14ac:dyDescent="0.25">
      <c r="B3" s="12" t="s">
        <v>21</v>
      </c>
      <c r="C3" s="13" t="s">
        <v>56</v>
      </c>
      <c r="D3" s="62">
        <f>22+8</f>
        <v>30</v>
      </c>
      <c r="E3" s="17">
        <f>'The Erica (Sale)'!E32</f>
        <v>27423</v>
      </c>
      <c r="F3" s="18">
        <f>'The Erica (Sale)'!F32</f>
        <v>30165.299999999992</v>
      </c>
      <c r="G3" s="19">
        <f>'The Erica (Sale)'!H32</f>
        <v>732918690</v>
      </c>
      <c r="H3" s="20">
        <f>'The Erica (Sale)'!I32</f>
        <v>791552184</v>
      </c>
      <c r="I3" s="19"/>
      <c r="J3" s="61"/>
      <c r="K3" s="61"/>
    </row>
    <row r="4" spans="2:11" ht="19.5" x14ac:dyDescent="0.25">
      <c r="B4" s="12" t="s">
        <v>22</v>
      </c>
      <c r="C4" s="13" t="s">
        <v>57</v>
      </c>
      <c r="D4" s="62">
        <f>30+10</f>
        <v>40</v>
      </c>
      <c r="E4" s="5">
        <f>'The Erica (Rehab)'!E42</f>
        <v>26574</v>
      </c>
      <c r="F4" s="21">
        <f>'The Erica (Rehab)'!F42</f>
        <v>29231.399999999998</v>
      </c>
      <c r="G4" s="19">
        <v>0</v>
      </c>
      <c r="H4" s="20">
        <v>0</v>
      </c>
      <c r="I4" s="25"/>
      <c r="J4" s="61"/>
      <c r="K4" s="61"/>
    </row>
    <row r="5" spans="2:11" x14ac:dyDescent="0.25">
      <c r="B5" s="27" t="s">
        <v>4</v>
      </c>
      <c r="C5" s="28"/>
      <c r="D5" s="24">
        <f>SUM(D3:D4)</f>
        <v>70</v>
      </c>
      <c r="E5" s="23">
        <f t="shared" ref="E5:F5" si="0">SUM(E3:E4)</f>
        <v>53997</v>
      </c>
      <c r="F5" s="23">
        <f t="shared" si="0"/>
        <v>59396.69999999999</v>
      </c>
      <c r="G5" s="22">
        <f t="shared" ref="G5:H5" si="1">SUM(G3:G4)</f>
        <v>732918690</v>
      </c>
      <c r="H5" s="22">
        <f t="shared" si="1"/>
        <v>791552184</v>
      </c>
      <c r="I5" s="63"/>
      <c r="J5" s="61"/>
      <c r="K5" s="31"/>
    </row>
    <row r="6" spans="2:11" x14ac:dyDescent="0.25">
      <c r="B6" s="61"/>
      <c r="C6" s="61"/>
      <c r="D6" s="61"/>
      <c r="E6" s="61"/>
      <c r="F6" s="61"/>
      <c r="G6" s="61"/>
      <c r="H6" s="61"/>
      <c r="I6" s="61"/>
      <c r="J6" s="61"/>
      <c r="K6" s="61"/>
    </row>
    <row r="7" spans="2:11" x14ac:dyDescent="0.25">
      <c r="B7" s="61"/>
      <c r="C7" s="61"/>
      <c r="D7" s="61"/>
      <c r="E7" s="61"/>
      <c r="F7" s="61"/>
      <c r="G7" s="61"/>
      <c r="H7" s="61"/>
      <c r="I7" s="31">
        <f>F5*3000</f>
        <v>178190099.99999997</v>
      </c>
      <c r="J7" s="61"/>
      <c r="K7" s="61"/>
    </row>
    <row r="8" spans="2:11" x14ac:dyDescent="0.25">
      <c r="B8" s="61"/>
      <c r="C8" s="61"/>
      <c r="D8" s="61"/>
      <c r="E8" s="61"/>
      <c r="F8" s="61"/>
      <c r="G8" s="61"/>
      <c r="H8" s="61"/>
      <c r="I8" s="64">
        <f>I7*17%</f>
        <v>30292316.999999996</v>
      </c>
      <c r="J8" s="61"/>
      <c r="K8" s="61"/>
    </row>
    <row r="9" spans="2:11" x14ac:dyDescent="0.25">
      <c r="B9" s="61"/>
      <c r="C9" s="61"/>
      <c r="D9" s="61"/>
      <c r="E9" s="61"/>
      <c r="F9" s="61"/>
      <c r="G9" s="61"/>
      <c r="H9" s="61"/>
      <c r="I9" s="64"/>
      <c r="J9" s="61"/>
      <c r="K9" s="61"/>
    </row>
    <row r="10" spans="2:11" x14ac:dyDescent="0.25">
      <c r="B10" s="61"/>
      <c r="C10" s="61"/>
      <c r="D10" s="61"/>
      <c r="E10" s="61"/>
      <c r="F10" s="61"/>
      <c r="G10" s="61"/>
      <c r="H10" s="61"/>
      <c r="I10" s="64"/>
      <c r="J10" s="61"/>
      <c r="K10" s="61"/>
    </row>
  </sheetData>
  <mergeCells count="1">
    <mergeCell ref="B5:C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C11:AE102"/>
  <sheetViews>
    <sheetView zoomScale="130" zoomScaleNormal="130" workbookViewId="0">
      <selection activeCell="H79" sqref="H79:H99"/>
    </sheetView>
  </sheetViews>
  <sheetFormatPr defaultRowHeight="15" x14ac:dyDescent="0.25"/>
  <cols>
    <col min="5" max="5" width="14.5703125" customWidth="1"/>
  </cols>
  <sheetData>
    <row r="11" spans="29:31" x14ac:dyDescent="0.25">
      <c r="AE11" s="6"/>
    </row>
    <row r="12" spans="29:31" x14ac:dyDescent="0.25">
      <c r="AC12" s="4"/>
      <c r="AE12" s="6"/>
    </row>
    <row r="63" spans="3:8" ht="15.75" thickBot="1" x14ac:dyDescent="0.3"/>
    <row r="64" spans="3:8" ht="48.75" thickBot="1" x14ac:dyDescent="0.3">
      <c r="C64" s="35" t="s">
        <v>43</v>
      </c>
      <c r="D64" s="35" t="s">
        <v>44</v>
      </c>
      <c r="E64" s="34"/>
      <c r="F64" s="34"/>
      <c r="G64" s="34"/>
      <c r="H64" s="34"/>
    </row>
    <row r="65" spans="3:8" ht="15.75" thickBot="1" x14ac:dyDescent="0.3">
      <c r="C65" s="36">
        <v>1</v>
      </c>
      <c r="D65" s="37" t="s">
        <v>45</v>
      </c>
      <c r="E65" s="36" t="s">
        <v>46</v>
      </c>
      <c r="F65" s="36">
        <v>74.02</v>
      </c>
      <c r="G65" s="40">
        <f>F65*10.764</f>
        <v>796.75127999999995</v>
      </c>
      <c r="H65" s="36">
        <v>1</v>
      </c>
    </row>
    <row r="66" spans="3:8" ht="15.75" hidden="1" thickBot="1" x14ac:dyDescent="0.3">
      <c r="C66" s="36">
        <v>2</v>
      </c>
      <c r="D66" s="37" t="s">
        <v>45</v>
      </c>
      <c r="E66" s="36" t="s">
        <v>46</v>
      </c>
      <c r="F66" s="36">
        <v>50.92</v>
      </c>
      <c r="G66" s="40">
        <f t="shared" ref="G66:G101" si="0">F66*10.764</f>
        <v>548.10288000000003</v>
      </c>
      <c r="H66" s="36">
        <v>1</v>
      </c>
    </row>
    <row r="67" spans="3:8" ht="15.75" hidden="1" thickBot="1" x14ac:dyDescent="0.3">
      <c r="C67" s="36">
        <v>3</v>
      </c>
      <c r="D67" s="37" t="s">
        <v>45</v>
      </c>
      <c r="E67" s="36" t="s">
        <v>46</v>
      </c>
      <c r="F67" s="36">
        <v>41.26</v>
      </c>
      <c r="G67" s="40">
        <f t="shared" si="0"/>
        <v>444.12263999999993</v>
      </c>
      <c r="H67" s="36">
        <v>2</v>
      </c>
    </row>
    <row r="68" spans="3:8" ht="15.75" hidden="1" thickBot="1" x14ac:dyDescent="0.3">
      <c r="C68" s="36">
        <v>4</v>
      </c>
      <c r="D68" s="37" t="s">
        <v>45</v>
      </c>
      <c r="E68" s="36" t="s">
        <v>46</v>
      </c>
      <c r="F68" s="36">
        <v>60.04</v>
      </c>
      <c r="G68" s="40">
        <f t="shared" si="0"/>
        <v>646.27055999999993</v>
      </c>
      <c r="H68" s="36">
        <v>1</v>
      </c>
    </row>
    <row r="69" spans="3:8" ht="15.75" hidden="1" thickBot="1" x14ac:dyDescent="0.3">
      <c r="C69" s="36">
        <v>5</v>
      </c>
      <c r="D69" s="37" t="s">
        <v>45</v>
      </c>
      <c r="E69" s="36" t="s">
        <v>46</v>
      </c>
      <c r="F69" s="36">
        <v>60.35</v>
      </c>
      <c r="G69" s="40">
        <f t="shared" si="0"/>
        <v>649.60739999999998</v>
      </c>
      <c r="H69" s="36">
        <v>1</v>
      </c>
    </row>
    <row r="70" spans="3:8" ht="15.75" hidden="1" thickBot="1" x14ac:dyDescent="0.3">
      <c r="C70" s="36">
        <v>6</v>
      </c>
      <c r="D70" s="37" t="s">
        <v>45</v>
      </c>
      <c r="E70" s="36" t="s">
        <v>46</v>
      </c>
      <c r="F70" s="36">
        <v>50.9</v>
      </c>
      <c r="G70" s="40">
        <f t="shared" si="0"/>
        <v>547.88759999999991</v>
      </c>
      <c r="H70" s="36">
        <v>1</v>
      </c>
    </row>
    <row r="71" spans="3:8" ht="15.75" hidden="1" thickBot="1" x14ac:dyDescent="0.3">
      <c r="C71" s="36">
        <v>7</v>
      </c>
      <c r="D71" s="37" t="s">
        <v>45</v>
      </c>
      <c r="E71" s="36" t="s">
        <v>47</v>
      </c>
      <c r="F71" s="36">
        <v>83.18</v>
      </c>
      <c r="G71" s="40">
        <f t="shared" si="0"/>
        <v>895.34951999999998</v>
      </c>
      <c r="H71" s="36">
        <v>1</v>
      </c>
    </row>
    <row r="72" spans="3:8" ht="15.75" hidden="1" thickBot="1" x14ac:dyDescent="0.3">
      <c r="C72" s="36">
        <v>8</v>
      </c>
      <c r="D72" s="37" t="s">
        <v>45</v>
      </c>
      <c r="E72" s="36" t="s">
        <v>46</v>
      </c>
      <c r="F72" s="36">
        <v>67.56</v>
      </c>
      <c r="G72" s="40">
        <f t="shared" si="0"/>
        <v>727.21583999999996</v>
      </c>
      <c r="H72" s="36">
        <v>1</v>
      </c>
    </row>
    <row r="73" spans="3:8" ht="15.75" hidden="1" thickBot="1" x14ac:dyDescent="0.3">
      <c r="C73" s="36">
        <v>9</v>
      </c>
      <c r="D73" s="37" t="s">
        <v>45</v>
      </c>
      <c r="E73" s="36" t="s">
        <v>47</v>
      </c>
      <c r="F73" s="36">
        <v>100.46</v>
      </c>
      <c r="G73" s="40">
        <f t="shared" si="0"/>
        <v>1081.3514399999999</v>
      </c>
      <c r="H73" s="36">
        <v>2</v>
      </c>
    </row>
    <row r="74" spans="3:8" ht="15.75" hidden="1" thickBot="1" x14ac:dyDescent="0.3">
      <c r="C74" s="36">
        <v>10</v>
      </c>
      <c r="D74" s="37" t="s">
        <v>45</v>
      </c>
      <c r="E74" s="36" t="s">
        <v>47</v>
      </c>
      <c r="F74" s="36">
        <v>83.45</v>
      </c>
      <c r="G74" s="40">
        <f t="shared" si="0"/>
        <v>898.25580000000002</v>
      </c>
      <c r="H74" s="36">
        <v>2</v>
      </c>
    </row>
    <row r="75" spans="3:8" ht="15.75" hidden="1" thickBot="1" x14ac:dyDescent="0.3">
      <c r="C75" s="36">
        <v>11</v>
      </c>
      <c r="D75" s="37" t="s">
        <v>45</v>
      </c>
      <c r="E75" s="36" t="s">
        <v>46</v>
      </c>
      <c r="F75" s="36">
        <v>60.14</v>
      </c>
      <c r="G75" s="40">
        <f t="shared" si="0"/>
        <v>647.34695999999997</v>
      </c>
      <c r="H75" s="36">
        <v>1</v>
      </c>
    </row>
    <row r="76" spans="3:8" ht="15.75" hidden="1" thickBot="1" x14ac:dyDescent="0.3">
      <c r="C76" s="36">
        <v>12</v>
      </c>
      <c r="D76" s="37" t="s">
        <v>45</v>
      </c>
      <c r="E76" s="36" t="s">
        <v>47</v>
      </c>
      <c r="F76" s="36">
        <v>89.29</v>
      </c>
      <c r="G76" s="40">
        <f t="shared" si="0"/>
        <v>961.11756000000003</v>
      </c>
      <c r="H76" s="36">
        <v>1</v>
      </c>
    </row>
    <row r="77" spans="3:8" ht="15.75" hidden="1" thickBot="1" x14ac:dyDescent="0.3">
      <c r="C77" s="36">
        <v>13</v>
      </c>
      <c r="D77" s="37" t="s">
        <v>45</v>
      </c>
      <c r="E77" s="36" t="s">
        <v>46</v>
      </c>
      <c r="F77" s="36">
        <v>55.75</v>
      </c>
      <c r="G77" s="40">
        <f t="shared" si="0"/>
        <v>600.09299999999996</v>
      </c>
      <c r="H77" s="36">
        <v>1</v>
      </c>
    </row>
    <row r="78" spans="3:8" ht="15.75" hidden="1" thickBot="1" x14ac:dyDescent="0.3">
      <c r="C78" s="36">
        <v>14</v>
      </c>
      <c r="D78" s="37" t="s">
        <v>45</v>
      </c>
      <c r="E78" s="36" t="s">
        <v>46</v>
      </c>
      <c r="F78" s="36">
        <v>55.76</v>
      </c>
      <c r="G78" s="40">
        <f t="shared" si="0"/>
        <v>600.20063999999991</v>
      </c>
      <c r="H78" s="36">
        <v>1</v>
      </c>
    </row>
    <row r="79" spans="3:8" ht="15.75" thickBot="1" x14ac:dyDescent="0.3">
      <c r="C79" s="36">
        <v>15</v>
      </c>
      <c r="D79" s="37" t="s">
        <v>45</v>
      </c>
      <c r="E79" s="36" t="s">
        <v>48</v>
      </c>
      <c r="F79" s="36">
        <v>100.43</v>
      </c>
      <c r="G79" s="40">
        <f t="shared" si="0"/>
        <v>1081.0285200000001</v>
      </c>
      <c r="H79" s="36">
        <v>5</v>
      </c>
    </row>
    <row r="80" spans="3:8" ht="15.75" hidden="1" thickBot="1" x14ac:dyDescent="0.3">
      <c r="C80" s="36">
        <v>16</v>
      </c>
      <c r="D80" s="37" t="s">
        <v>45</v>
      </c>
      <c r="E80" s="36" t="s">
        <v>46</v>
      </c>
      <c r="F80" s="36">
        <v>50.57</v>
      </c>
      <c r="G80" s="40">
        <f t="shared" si="0"/>
        <v>544.33547999999996</v>
      </c>
      <c r="H80" s="36">
        <v>1</v>
      </c>
    </row>
    <row r="81" spans="3:8" ht="15.75" hidden="1" thickBot="1" x14ac:dyDescent="0.3">
      <c r="C81" s="36">
        <v>17</v>
      </c>
      <c r="D81" s="37" t="s">
        <v>45</v>
      </c>
      <c r="E81" s="36" t="s">
        <v>46</v>
      </c>
      <c r="F81" s="36">
        <v>50.7</v>
      </c>
      <c r="G81" s="40">
        <f t="shared" si="0"/>
        <v>545.73479999999995</v>
      </c>
      <c r="H81" s="36">
        <v>1</v>
      </c>
    </row>
    <row r="82" spans="3:8" ht="15.75" hidden="1" thickBot="1" x14ac:dyDescent="0.3">
      <c r="C82" s="36">
        <v>18</v>
      </c>
      <c r="D82" s="37" t="s">
        <v>45</v>
      </c>
      <c r="E82" s="36" t="s">
        <v>46</v>
      </c>
      <c r="F82" s="36">
        <v>64.88</v>
      </c>
      <c r="G82" s="40">
        <f t="shared" si="0"/>
        <v>698.36831999999993</v>
      </c>
      <c r="H82" s="36">
        <v>1</v>
      </c>
    </row>
    <row r="83" spans="3:8" ht="15.75" hidden="1" thickBot="1" x14ac:dyDescent="0.3">
      <c r="C83" s="36">
        <v>19</v>
      </c>
      <c r="D83" s="37" t="s">
        <v>45</v>
      </c>
      <c r="E83" s="36" t="s">
        <v>46</v>
      </c>
      <c r="F83" s="36">
        <v>60.41</v>
      </c>
      <c r="G83" s="40">
        <f t="shared" si="0"/>
        <v>650.25323999999989</v>
      </c>
      <c r="H83" s="36">
        <v>1</v>
      </c>
    </row>
    <row r="84" spans="3:8" ht="15.75" hidden="1" thickBot="1" x14ac:dyDescent="0.3">
      <c r="C84" s="36">
        <v>20</v>
      </c>
      <c r="D84" s="37" t="s">
        <v>45</v>
      </c>
      <c r="E84" s="36" t="s">
        <v>46</v>
      </c>
      <c r="F84" s="36">
        <v>59.87</v>
      </c>
      <c r="G84" s="40">
        <f t="shared" si="0"/>
        <v>644.44067999999993</v>
      </c>
      <c r="H84" s="36">
        <v>2</v>
      </c>
    </row>
    <row r="85" spans="3:8" ht="15.75" thickBot="1" x14ac:dyDescent="0.3">
      <c r="C85" s="36">
        <v>21</v>
      </c>
      <c r="D85" s="37" t="s">
        <v>45</v>
      </c>
      <c r="E85" s="36" t="s">
        <v>49</v>
      </c>
      <c r="F85" s="36">
        <v>44.74</v>
      </c>
      <c r="G85" s="40">
        <f t="shared" si="0"/>
        <v>481.58136000000002</v>
      </c>
      <c r="H85" s="36">
        <v>1</v>
      </c>
    </row>
    <row r="86" spans="3:8" ht="15.75" thickBot="1" x14ac:dyDescent="0.3">
      <c r="C86" s="36">
        <v>22</v>
      </c>
      <c r="D86" s="37" t="s">
        <v>45</v>
      </c>
      <c r="E86" s="36" t="s">
        <v>49</v>
      </c>
      <c r="F86" s="36">
        <v>41.92</v>
      </c>
      <c r="G86" s="40">
        <f t="shared" si="0"/>
        <v>451.22687999999999</v>
      </c>
      <c r="H86" s="36">
        <v>1</v>
      </c>
    </row>
    <row r="87" spans="3:8" ht="15.75" hidden="1" thickBot="1" x14ac:dyDescent="0.3">
      <c r="C87" s="36">
        <v>23</v>
      </c>
      <c r="D87" s="37" t="s">
        <v>45</v>
      </c>
      <c r="E87" s="36" t="s">
        <v>46</v>
      </c>
      <c r="F87" s="36">
        <v>63.15</v>
      </c>
      <c r="G87" s="40">
        <f t="shared" si="0"/>
        <v>679.74659999999994</v>
      </c>
      <c r="H87" s="36">
        <v>1</v>
      </c>
    </row>
    <row r="88" spans="3:8" ht="15.75" hidden="1" thickBot="1" x14ac:dyDescent="0.3">
      <c r="C88" s="36">
        <v>24</v>
      </c>
      <c r="D88" s="37" t="s">
        <v>45</v>
      </c>
      <c r="E88" s="36" t="s">
        <v>46</v>
      </c>
      <c r="F88" s="36">
        <v>50.93</v>
      </c>
      <c r="G88" s="40">
        <f t="shared" si="0"/>
        <v>548.21051999999997</v>
      </c>
      <c r="H88" s="36">
        <v>2</v>
      </c>
    </row>
    <row r="89" spans="3:8" ht="15.75" hidden="1" thickBot="1" x14ac:dyDescent="0.3">
      <c r="C89" s="36">
        <v>25</v>
      </c>
      <c r="D89" s="37" t="s">
        <v>45</v>
      </c>
      <c r="E89" s="36" t="s">
        <v>46</v>
      </c>
      <c r="F89" s="36">
        <v>55.54</v>
      </c>
      <c r="G89" s="40">
        <f t="shared" si="0"/>
        <v>597.83255999999994</v>
      </c>
      <c r="H89" s="36">
        <v>1</v>
      </c>
    </row>
    <row r="90" spans="3:8" ht="15.75" hidden="1" thickBot="1" x14ac:dyDescent="0.3">
      <c r="C90" s="36">
        <v>26</v>
      </c>
      <c r="D90" s="37" t="s">
        <v>45</v>
      </c>
      <c r="E90" s="36" t="s">
        <v>46</v>
      </c>
      <c r="F90" s="36">
        <v>55.7</v>
      </c>
      <c r="G90" s="40">
        <f t="shared" si="0"/>
        <v>599.5548</v>
      </c>
      <c r="H90" s="36">
        <v>1</v>
      </c>
    </row>
    <row r="91" spans="3:8" ht="15.75" hidden="1" thickBot="1" x14ac:dyDescent="0.3">
      <c r="C91" s="36">
        <v>27</v>
      </c>
      <c r="D91" s="37" t="s">
        <v>45</v>
      </c>
      <c r="E91" s="36" t="s">
        <v>46</v>
      </c>
      <c r="F91" s="36">
        <v>40.96</v>
      </c>
      <c r="G91" s="40">
        <f t="shared" si="0"/>
        <v>440.89344</v>
      </c>
      <c r="H91" s="36">
        <v>2</v>
      </c>
    </row>
    <row r="92" spans="3:8" ht="15.75" hidden="1" thickBot="1" x14ac:dyDescent="0.3">
      <c r="C92" s="38">
        <v>28</v>
      </c>
      <c r="D92" s="39" t="s">
        <v>45</v>
      </c>
      <c r="E92" s="38" t="s">
        <v>46</v>
      </c>
      <c r="F92" s="38">
        <v>52.51</v>
      </c>
      <c r="G92" s="40">
        <f t="shared" si="0"/>
        <v>565.21763999999996</v>
      </c>
      <c r="H92" s="38">
        <v>1</v>
      </c>
    </row>
    <row r="93" spans="3:8" ht="15.75" thickBot="1" x14ac:dyDescent="0.3">
      <c r="C93" s="36">
        <v>29</v>
      </c>
      <c r="D93" s="37" t="s">
        <v>45</v>
      </c>
      <c r="E93" s="36" t="s">
        <v>49</v>
      </c>
      <c r="F93" s="36">
        <v>47.94</v>
      </c>
      <c r="G93" s="40">
        <f t="shared" si="0"/>
        <v>516.02615999999989</v>
      </c>
      <c r="H93" s="36">
        <v>1</v>
      </c>
    </row>
    <row r="94" spans="3:8" ht="15.75" hidden="1" thickBot="1" x14ac:dyDescent="0.3">
      <c r="C94" s="36">
        <v>30</v>
      </c>
      <c r="D94" s="37" t="s">
        <v>45</v>
      </c>
      <c r="E94" s="36" t="s">
        <v>46</v>
      </c>
      <c r="F94" s="36">
        <v>74.44</v>
      </c>
      <c r="G94" s="40">
        <f t="shared" si="0"/>
        <v>801.27215999999987</v>
      </c>
      <c r="H94" s="36">
        <v>1</v>
      </c>
    </row>
    <row r="95" spans="3:8" ht="15.75" hidden="1" thickBot="1" x14ac:dyDescent="0.3">
      <c r="C95" s="36">
        <v>31</v>
      </c>
      <c r="D95" s="37" t="s">
        <v>45</v>
      </c>
      <c r="E95" s="36" t="s">
        <v>46</v>
      </c>
      <c r="F95" s="36">
        <v>55.4</v>
      </c>
      <c r="G95" s="40">
        <f t="shared" si="0"/>
        <v>596.32559999999989</v>
      </c>
      <c r="H95" s="36">
        <v>1</v>
      </c>
    </row>
    <row r="96" spans="3:8" ht="15.75" hidden="1" thickBot="1" x14ac:dyDescent="0.3">
      <c r="C96" s="36">
        <v>32</v>
      </c>
      <c r="D96" s="37" t="s">
        <v>45</v>
      </c>
      <c r="E96" s="36" t="s">
        <v>47</v>
      </c>
      <c r="F96" s="36">
        <v>74.239999999999995</v>
      </c>
      <c r="G96" s="40">
        <f t="shared" si="0"/>
        <v>799.11935999999992</v>
      </c>
      <c r="H96" s="36">
        <v>3</v>
      </c>
    </row>
    <row r="97" spans="3:8" ht="15.75" thickBot="1" x14ac:dyDescent="0.3">
      <c r="C97" s="36">
        <v>33</v>
      </c>
      <c r="D97" s="37" t="s">
        <v>45</v>
      </c>
      <c r="E97" s="36" t="s">
        <v>49</v>
      </c>
      <c r="F97" s="36">
        <v>68.75</v>
      </c>
      <c r="G97" s="40">
        <f t="shared" si="0"/>
        <v>740.02499999999998</v>
      </c>
      <c r="H97" s="36">
        <v>1</v>
      </c>
    </row>
    <row r="98" spans="3:8" ht="15.75" thickBot="1" x14ac:dyDescent="0.3">
      <c r="C98" s="36">
        <v>34</v>
      </c>
      <c r="D98" s="37" t="s">
        <v>45</v>
      </c>
      <c r="E98" s="36" t="s">
        <v>49</v>
      </c>
      <c r="F98" s="36">
        <v>46.16</v>
      </c>
      <c r="G98" s="40">
        <f t="shared" si="0"/>
        <v>496.86623999999995</v>
      </c>
      <c r="H98" s="36">
        <v>1</v>
      </c>
    </row>
    <row r="99" spans="3:8" ht="15.75" thickBot="1" x14ac:dyDescent="0.3">
      <c r="C99" s="36">
        <v>35</v>
      </c>
      <c r="D99" s="37" t="s">
        <v>45</v>
      </c>
      <c r="E99" s="36" t="s">
        <v>49</v>
      </c>
      <c r="F99" s="36">
        <v>48.56</v>
      </c>
      <c r="G99" s="40">
        <f t="shared" si="0"/>
        <v>522.69983999999999</v>
      </c>
      <c r="H99" s="36">
        <v>4</v>
      </c>
    </row>
    <row r="100" spans="3:8" ht="15.75" hidden="1" thickBot="1" x14ac:dyDescent="0.3">
      <c r="C100" s="36">
        <v>36</v>
      </c>
      <c r="D100" s="37" t="s">
        <v>45</v>
      </c>
      <c r="E100" s="36" t="s">
        <v>46</v>
      </c>
      <c r="F100" s="36">
        <v>69.680000000000007</v>
      </c>
      <c r="G100" s="40">
        <f t="shared" si="0"/>
        <v>750.03552000000002</v>
      </c>
      <c r="H100" s="36">
        <v>3</v>
      </c>
    </row>
    <row r="101" spans="3:8" ht="15.75" hidden="1" thickBot="1" x14ac:dyDescent="0.3">
      <c r="C101" s="36">
        <v>37</v>
      </c>
      <c r="D101" s="37" t="s">
        <v>45</v>
      </c>
      <c r="E101" s="36" t="s">
        <v>46</v>
      </c>
      <c r="F101" s="36">
        <v>60.18</v>
      </c>
      <c r="G101" s="40">
        <f t="shared" si="0"/>
        <v>647.77751999999998</v>
      </c>
      <c r="H101" s="36">
        <v>1</v>
      </c>
    </row>
    <row r="102" spans="3:8" hidden="1" x14ac:dyDescent="0.25">
      <c r="H102" s="32">
        <f>SUM(H65:H101)</f>
        <v>54</v>
      </c>
    </row>
  </sheetData>
  <autoFilter ref="E65:E102" xr:uid="{00000000-0001-0000-0500-000000000000}">
    <filterColumn colId="0">
      <filters>
        <filter val="2 BHK SALE"/>
        <filter val="3 BHK SALE"/>
      </filters>
    </filterColumn>
  </autoFilter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9"/>
  <sheetViews>
    <sheetView topLeftCell="A25" zoomScale="130" zoomScaleNormal="130" workbookViewId="0">
      <selection activeCell="N29" sqref="N29"/>
    </sheetView>
  </sheetViews>
  <sheetFormatPr defaultRowHeight="15" x14ac:dyDescent="0.25"/>
  <sheetData>
    <row r="1" spans="1:10" x14ac:dyDescent="0.25">
      <c r="A1" s="4" t="s">
        <v>26</v>
      </c>
    </row>
    <row r="2" spans="1:10" x14ac:dyDescent="0.25">
      <c r="A2" t="s">
        <v>12</v>
      </c>
      <c r="B2">
        <v>1</v>
      </c>
      <c r="C2" t="s">
        <v>9</v>
      </c>
      <c r="D2">
        <v>62.64</v>
      </c>
      <c r="E2" s="6">
        <f>D2*10.764</f>
        <v>674.25695999999994</v>
      </c>
    </row>
    <row r="3" spans="1:10" x14ac:dyDescent="0.25">
      <c r="B3">
        <v>2</v>
      </c>
      <c r="C3" t="s">
        <v>10</v>
      </c>
      <c r="D3">
        <v>77.73</v>
      </c>
      <c r="E3" s="6">
        <f t="shared" ref="E3:E5" si="0">D3*10.764</f>
        <v>836.68571999999995</v>
      </c>
    </row>
    <row r="4" spans="1:10" x14ac:dyDescent="0.25">
      <c r="B4">
        <v>3</v>
      </c>
      <c r="C4" t="s">
        <v>27</v>
      </c>
      <c r="D4">
        <v>41.92</v>
      </c>
      <c r="E4" s="6">
        <f t="shared" si="0"/>
        <v>451.22687999999999</v>
      </c>
    </row>
    <row r="5" spans="1:10" x14ac:dyDescent="0.25">
      <c r="B5">
        <v>4</v>
      </c>
      <c r="C5" t="s">
        <v>9</v>
      </c>
      <c r="D5">
        <v>44.68</v>
      </c>
      <c r="E5" s="6">
        <f t="shared" si="0"/>
        <v>480.93551999999994</v>
      </c>
    </row>
    <row r="7" spans="1:10" x14ac:dyDescent="0.25">
      <c r="A7" s="4" t="s">
        <v>28</v>
      </c>
    </row>
    <row r="8" spans="1:10" x14ac:dyDescent="0.25">
      <c r="A8" t="s">
        <v>12</v>
      </c>
      <c r="B8">
        <v>1</v>
      </c>
      <c r="C8" t="s">
        <v>9</v>
      </c>
      <c r="D8">
        <v>62.64</v>
      </c>
      <c r="E8" s="6">
        <f t="shared" ref="E8:E11" si="1">D8*10.764</f>
        <v>674.25695999999994</v>
      </c>
    </row>
    <row r="9" spans="1:10" x14ac:dyDescent="0.25">
      <c r="B9">
        <v>2</v>
      </c>
      <c r="C9" t="s">
        <v>10</v>
      </c>
      <c r="D9">
        <v>77.73</v>
      </c>
      <c r="E9" s="6">
        <f t="shared" si="1"/>
        <v>836.68571999999995</v>
      </c>
    </row>
    <row r="10" spans="1:10" x14ac:dyDescent="0.25">
      <c r="B10">
        <v>3</v>
      </c>
      <c r="C10" t="s">
        <v>9</v>
      </c>
      <c r="D10">
        <v>47.94</v>
      </c>
      <c r="E10" s="6">
        <f t="shared" si="1"/>
        <v>516.02615999999989</v>
      </c>
    </row>
    <row r="11" spans="1:10" x14ac:dyDescent="0.25">
      <c r="B11">
        <v>4</v>
      </c>
      <c r="C11" t="s">
        <v>9</v>
      </c>
      <c r="D11">
        <v>46.11</v>
      </c>
      <c r="E11" s="6">
        <f t="shared" si="1"/>
        <v>496.32803999999999</v>
      </c>
      <c r="H11">
        <v>35.299999999999997</v>
      </c>
      <c r="I11">
        <v>8.83</v>
      </c>
      <c r="J11">
        <f>H11+I11</f>
        <v>44.129999999999995</v>
      </c>
    </row>
    <row r="13" spans="1:10" x14ac:dyDescent="0.25">
      <c r="A13" s="4" t="s">
        <v>29</v>
      </c>
    </row>
    <row r="14" spans="1:10" x14ac:dyDescent="0.25">
      <c r="A14" t="s">
        <v>12</v>
      </c>
      <c r="B14">
        <v>1</v>
      </c>
      <c r="C14" t="s">
        <v>9</v>
      </c>
      <c r="D14">
        <v>62.64</v>
      </c>
      <c r="E14" s="6">
        <f t="shared" ref="E14:E17" si="2">D14*10.764</f>
        <v>674.25695999999994</v>
      </c>
    </row>
    <row r="15" spans="1:10" x14ac:dyDescent="0.25">
      <c r="B15">
        <v>2</v>
      </c>
      <c r="C15" t="s">
        <v>10</v>
      </c>
      <c r="D15">
        <v>77.73</v>
      </c>
      <c r="E15" s="6">
        <f t="shared" si="2"/>
        <v>836.68571999999995</v>
      </c>
    </row>
    <row r="16" spans="1:10" x14ac:dyDescent="0.25">
      <c r="B16">
        <v>3</v>
      </c>
      <c r="C16" t="s">
        <v>9</v>
      </c>
      <c r="D16">
        <v>48.56</v>
      </c>
      <c r="E16" s="6">
        <f t="shared" si="2"/>
        <v>522.69983999999999</v>
      </c>
    </row>
    <row r="17" spans="1:14" x14ac:dyDescent="0.25">
      <c r="B17">
        <v>4</v>
      </c>
      <c r="C17" t="s">
        <v>9</v>
      </c>
      <c r="D17">
        <v>48.56</v>
      </c>
      <c r="E17" s="6">
        <f t="shared" si="2"/>
        <v>522.69983999999999</v>
      </c>
    </row>
    <row r="19" spans="1:14" x14ac:dyDescent="0.25">
      <c r="A19" s="4" t="s">
        <v>30</v>
      </c>
    </row>
    <row r="20" spans="1:14" x14ac:dyDescent="0.25">
      <c r="A20" s="29" t="s">
        <v>11</v>
      </c>
      <c r="B20" s="29">
        <v>1</v>
      </c>
      <c r="C20" s="29" t="s">
        <v>31</v>
      </c>
      <c r="D20" s="29">
        <v>0</v>
      </c>
      <c r="E20" s="6">
        <f t="shared" ref="E20:E23" si="3">D20*10.764</f>
        <v>0</v>
      </c>
    </row>
    <row r="21" spans="1:14" x14ac:dyDescent="0.25">
      <c r="A21" s="29"/>
      <c r="B21" s="29">
        <v>2</v>
      </c>
      <c r="C21" s="29" t="s">
        <v>10</v>
      </c>
      <c r="D21" s="29">
        <v>77.73</v>
      </c>
      <c r="E21" s="6">
        <f t="shared" si="3"/>
        <v>836.68571999999995</v>
      </c>
    </row>
    <row r="22" spans="1:14" x14ac:dyDescent="0.25">
      <c r="A22" s="29"/>
      <c r="B22" s="29">
        <v>3</v>
      </c>
      <c r="C22" s="29" t="s">
        <v>9</v>
      </c>
      <c r="D22">
        <v>48.56</v>
      </c>
      <c r="E22" s="6">
        <f t="shared" si="3"/>
        <v>522.69983999999999</v>
      </c>
    </row>
    <row r="23" spans="1:14" x14ac:dyDescent="0.25">
      <c r="A23" s="29"/>
      <c r="B23" s="29">
        <v>4</v>
      </c>
      <c r="C23" s="29" t="s">
        <v>9</v>
      </c>
      <c r="D23">
        <v>48.56</v>
      </c>
      <c r="E23" s="6">
        <f t="shared" si="3"/>
        <v>522.69983999999999</v>
      </c>
    </row>
    <row r="25" spans="1:14" x14ac:dyDescent="0.25">
      <c r="A25" s="4" t="s">
        <v>32</v>
      </c>
    </row>
    <row r="26" spans="1:14" x14ac:dyDescent="0.25">
      <c r="A26" s="29" t="s">
        <v>12</v>
      </c>
      <c r="B26" s="29">
        <v>1</v>
      </c>
      <c r="C26" s="29" t="s">
        <v>9</v>
      </c>
      <c r="D26" s="29">
        <v>62.64</v>
      </c>
      <c r="E26" s="6">
        <f t="shared" ref="E26:E29" si="4">D26*10.764</f>
        <v>674.25695999999994</v>
      </c>
    </row>
    <row r="27" spans="1:14" x14ac:dyDescent="0.25">
      <c r="A27" s="29"/>
      <c r="B27" s="29">
        <v>2</v>
      </c>
      <c r="C27" s="29" t="s">
        <v>10</v>
      </c>
      <c r="D27" s="29">
        <v>77.73</v>
      </c>
      <c r="E27" s="6">
        <f t="shared" si="4"/>
        <v>836.68571999999995</v>
      </c>
      <c r="G27">
        <v>59.92</v>
      </c>
      <c r="H27">
        <v>14.98</v>
      </c>
      <c r="I27">
        <f>G27+H27</f>
        <v>74.900000000000006</v>
      </c>
    </row>
    <row r="28" spans="1:14" x14ac:dyDescent="0.25">
      <c r="A28" s="29"/>
      <c r="B28" s="29">
        <v>3</v>
      </c>
      <c r="C28" s="29" t="s">
        <v>9</v>
      </c>
      <c r="D28" s="29">
        <v>53.27</v>
      </c>
      <c r="E28" s="6">
        <f t="shared" si="4"/>
        <v>573.39828</v>
      </c>
    </row>
    <row r="29" spans="1:14" x14ac:dyDescent="0.25">
      <c r="A29" s="29"/>
      <c r="B29" s="29">
        <v>4</v>
      </c>
      <c r="C29" s="29" t="s">
        <v>9</v>
      </c>
      <c r="D29" s="29">
        <v>53.27</v>
      </c>
      <c r="E29" s="6">
        <f t="shared" si="4"/>
        <v>573.39828</v>
      </c>
      <c r="N29">
        <v>24000</v>
      </c>
    </row>
    <row r="31" spans="1:14" x14ac:dyDescent="0.25">
      <c r="A31" s="4" t="s">
        <v>33</v>
      </c>
    </row>
    <row r="32" spans="1:14" x14ac:dyDescent="0.25">
      <c r="A32" s="29" t="s">
        <v>12</v>
      </c>
      <c r="B32" s="29">
        <v>1</v>
      </c>
      <c r="C32" s="29" t="s">
        <v>9</v>
      </c>
      <c r="D32" s="29">
        <v>67.56</v>
      </c>
      <c r="E32" s="6">
        <f t="shared" ref="E32:E35" si="5">D32*10.764</f>
        <v>727.21583999999996</v>
      </c>
    </row>
    <row r="33" spans="1:5" x14ac:dyDescent="0.25">
      <c r="A33" s="29"/>
      <c r="B33" s="29">
        <v>2</v>
      </c>
      <c r="C33" s="29" t="s">
        <v>10</v>
      </c>
      <c r="D33" s="29">
        <v>87.34</v>
      </c>
      <c r="E33" s="6">
        <f t="shared" si="5"/>
        <v>940.12775999999997</v>
      </c>
    </row>
    <row r="34" spans="1:5" x14ac:dyDescent="0.25">
      <c r="A34" s="29"/>
      <c r="B34" s="29">
        <v>3</v>
      </c>
      <c r="C34" s="29" t="s">
        <v>9</v>
      </c>
      <c r="D34" s="29">
        <v>53.27</v>
      </c>
      <c r="E34" s="6">
        <f t="shared" si="5"/>
        <v>573.39828</v>
      </c>
    </row>
    <row r="35" spans="1:5" x14ac:dyDescent="0.25">
      <c r="A35" s="29"/>
      <c r="B35" s="29">
        <v>4</v>
      </c>
      <c r="C35" s="29" t="s">
        <v>9</v>
      </c>
      <c r="D35" s="29">
        <v>53.27</v>
      </c>
      <c r="E35" s="6">
        <f t="shared" si="5"/>
        <v>573.39828</v>
      </c>
    </row>
    <row r="37" spans="1:5" x14ac:dyDescent="0.25">
      <c r="A37" s="4" t="s">
        <v>34</v>
      </c>
    </row>
    <row r="38" spans="1:5" x14ac:dyDescent="0.25">
      <c r="A38" s="29" t="s">
        <v>12</v>
      </c>
      <c r="B38" s="29">
        <v>1</v>
      </c>
      <c r="C38" s="29" t="s">
        <v>9</v>
      </c>
      <c r="D38" s="29">
        <v>74.44</v>
      </c>
      <c r="E38" s="6">
        <f t="shared" ref="E38:E41" si="6">D38*10.764</f>
        <v>801.27215999999987</v>
      </c>
    </row>
    <row r="39" spans="1:5" x14ac:dyDescent="0.25">
      <c r="A39" s="29"/>
      <c r="B39" s="29">
        <v>2</v>
      </c>
      <c r="C39" s="29" t="s">
        <v>10</v>
      </c>
      <c r="D39" s="29">
        <v>93.59</v>
      </c>
      <c r="E39" s="6">
        <f t="shared" si="6"/>
        <v>1007.4027599999999</v>
      </c>
    </row>
    <row r="40" spans="1:5" x14ac:dyDescent="0.25">
      <c r="A40" s="29"/>
      <c r="B40" s="29">
        <v>3</v>
      </c>
      <c r="C40" s="29" t="s">
        <v>9</v>
      </c>
      <c r="D40" s="29">
        <v>58.26</v>
      </c>
      <c r="E40" s="6">
        <f t="shared" si="6"/>
        <v>627.11063999999999</v>
      </c>
    </row>
    <row r="41" spans="1:5" x14ac:dyDescent="0.25">
      <c r="A41" s="29"/>
      <c r="B41" s="29">
        <v>4</v>
      </c>
      <c r="C41" s="29" t="s">
        <v>9</v>
      </c>
      <c r="D41" s="29">
        <v>58.26</v>
      </c>
      <c r="E41" s="6">
        <f t="shared" si="6"/>
        <v>627.11063999999999</v>
      </c>
    </row>
    <row r="43" spans="1:5" x14ac:dyDescent="0.25">
      <c r="A43" s="4" t="s">
        <v>35</v>
      </c>
    </row>
    <row r="44" spans="1:5" x14ac:dyDescent="0.25">
      <c r="A44" s="29" t="s">
        <v>11</v>
      </c>
      <c r="B44" s="29">
        <v>1</v>
      </c>
      <c r="C44" s="29" t="s">
        <v>31</v>
      </c>
      <c r="D44" s="29">
        <v>0</v>
      </c>
      <c r="E44" s="6">
        <f t="shared" ref="E44:E47" si="7">D44*10.764</f>
        <v>0</v>
      </c>
    </row>
    <row r="45" spans="1:5" x14ac:dyDescent="0.25">
      <c r="A45" s="29"/>
      <c r="B45" s="29">
        <v>2</v>
      </c>
      <c r="C45" s="29" t="s">
        <v>10</v>
      </c>
      <c r="D45" s="29">
        <v>100.46</v>
      </c>
      <c r="E45" s="6">
        <f t="shared" si="7"/>
        <v>1081.3514399999999</v>
      </c>
    </row>
    <row r="46" spans="1:5" x14ac:dyDescent="0.25">
      <c r="A46" s="29"/>
      <c r="B46" s="29">
        <v>3</v>
      </c>
      <c r="C46" s="29" t="s">
        <v>9</v>
      </c>
      <c r="D46" s="29">
        <v>58.26</v>
      </c>
      <c r="E46" s="6">
        <f t="shared" si="7"/>
        <v>627.11063999999999</v>
      </c>
    </row>
    <row r="47" spans="1:5" x14ac:dyDescent="0.25">
      <c r="A47" s="29"/>
      <c r="B47" s="29">
        <v>4</v>
      </c>
      <c r="C47" s="29" t="s">
        <v>9</v>
      </c>
      <c r="D47" s="29">
        <v>58.26</v>
      </c>
      <c r="E47" s="6">
        <f t="shared" si="7"/>
        <v>627.11063999999999</v>
      </c>
    </row>
    <row r="49" spans="1:5" x14ac:dyDescent="0.25">
      <c r="A49" s="4" t="s">
        <v>36</v>
      </c>
    </row>
    <row r="50" spans="1:5" x14ac:dyDescent="0.25">
      <c r="A50" s="29" t="s">
        <v>12</v>
      </c>
      <c r="B50" s="29">
        <v>1</v>
      </c>
      <c r="C50" s="29" t="s">
        <v>10</v>
      </c>
      <c r="D50" s="29">
        <v>100.46</v>
      </c>
      <c r="E50" s="6">
        <f t="shared" ref="E50:E53" si="8">D50*10.764</f>
        <v>1081.3514399999999</v>
      </c>
    </row>
    <row r="51" spans="1:5" x14ac:dyDescent="0.25">
      <c r="A51" s="29"/>
      <c r="B51" s="29">
        <v>2</v>
      </c>
      <c r="C51" s="29" t="s">
        <v>10</v>
      </c>
      <c r="D51" s="29">
        <v>100.46</v>
      </c>
      <c r="E51" s="6">
        <f t="shared" si="8"/>
        <v>1081.3514399999999</v>
      </c>
    </row>
    <row r="52" spans="1:5" x14ac:dyDescent="0.25">
      <c r="A52" s="29"/>
      <c r="B52" s="29">
        <v>3</v>
      </c>
      <c r="C52" s="29" t="s">
        <v>9</v>
      </c>
      <c r="D52" s="29">
        <v>58.26</v>
      </c>
      <c r="E52" s="6">
        <f t="shared" si="8"/>
        <v>627.11063999999999</v>
      </c>
    </row>
    <row r="53" spans="1:5" x14ac:dyDescent="0.25">
      <c r="A53" s="29"/>
      <c r="B53" s="29">
        <v>4</v>
      </c>
      <c r="C53" s="29" t="s">
        <v>9</v>
      </c>
      <c r="D53" s="29">
        <v>63.15</v>
      </c>
      <c r="E53" s="6">
        <f t="shared" si="8"/>
        <v>679.74659999999994</v>
      </c>
    </row>
    <row r="55" spans="1:5" x14ac:dyDescent="0.25">
      <c r="A55" s="30" t="s">
        <v>37</v>
      </c>
      <c r="B55" s="29"/>
      <c r="C55" s="29"/>
      <c r="D55" s="29"/>
    </row>
    <row r="56" spans="1:5" x14ac:dyDescent="0.25">
      <c r="A56" s="29" t="s">
        <v>12</v>
      </c>
      <c r="B56" s="29">
        <v>1</v>
      </c>
      <c r="C56" s="29" t="s">
        <v>10</v>
      </c>
      <c r="D56" s="29">
        <v>100.46</v>
      </c>
      <c r="E56" s="6">
        <f t="shared" ref="E56:E59" si="9">D56*10.764</f>
        <v>1081.3514399999999</v>
      </c>
    </row>
    <row r="57" spans="1:5" x14ac:dyDescent="0.25">
      <c r="A57" s="29"/>
      <c r="B57" s="29">
        <v>2</v>
      </c>
      <c r="C57" s="29" t="s">
        <v>10</v>
      </c>
      <c r="D57" s="29">
        <v>100.46</v>
      </c>
      <c r="E57" s="6">
        <f t="shared" si="9"/>
        <v>1081.3514399999999</v>
      </c>
    </row>
    <row r="58" spans="1:5" x14ac:dyDescent="0.25">
      <c r="A58" s="29"/>
      <c r="B58" s="29">
        <v>3</v>
      </c>
      <c r="C58" s="29" t="s">
        <v>9</v>
      </c>
      <c r="D58" s="29">
        <v>69.680000000000007</v>
      </c>
      <c r="E58" s="6">
        <f t="shared" si="9"/>
        <v>750.03552000000002</v>
      </c>
    </row>
    <row r="59" spans="1:5" x14ac:dyDescent="0.25">
      <c r="A59" s="29"/>
      <c r="B59" s="29">
        <v>4</v>
      </c>
      <c r="C59" s="29" t="s">
        <v>9</v>
      </c>
      <c r="D59" s="29">
        <v>69.680000000000007</v>
      </c>
      <c r="E59" s="6">
        <f t="shared" si="9"/>
        <v>750.03552000000002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7"/>
  <sheetViews>
    <sheetView workbookViewId="0">
      <selection activeCell="F8" sqref="F8"/>
    </sheetView>
  </sheetViews>
  <sheetFormatPr defaultRowHeight="15" x14ac:dyDescent="0.25"/>
  <cols>
    <col min="5" max="5" width="22.140625" customWidth="1"/>
    <col min="6" max="6" width="14" customWidth="1"/>
    <col min="8" max="8" width="18.28515625" customWidth="1"/>
    <col min="9" max="9" width="16.7109375" customWidth="1"/>
    <col min="10" max="10" width="22.85546875" customWidth="1"/>
    <col min="11" max="11" width="13.42578125" customWidth="1"/>
  </cols>
  <sheetData>
    <row r="1" spans="1:11" x14ac:dyDescent="0.25">
      <c r="C1" s="33" t="s">
        <v>39</v>
      </c>
      <c r="D1" s="33" t="s">
        <v>40</v>
      </c>
      <c r="E1" s="33" t="s">
        <v>41</v>
      </c>
      <c r="F1" s="33" t="s">
        <v>42</v>
      </c>
    </row>
    <row r="2" spans="1:11" x14ac:dyDescent="0.25">
      <c r="B2" t="s">
        <v>38</v>
      </c>
      <c r="C2">
        <v>158.86000000000001</v>
      </c>
      <c r="D2" s="6">
        <f>C2*10.764</f>
        <v>1709.9690399999999</v>
      </c>
      <c r="E2" s="31">
        <v>62500000</v>
      </c>
      <c r="F2" s="26">
        <f>E2/D2</f>
        <v>36550.369356394898</v>
      </c>
    </row>
    <row r="3" spans="1:11" x14ac:dyDescent="0.25">
      <c r="B3" t="s">
        <v>50</v>
      </c>
      <c r="C3">
        <v>172.78</v>
      </c>
      <c r="D3" s="6">
        <f t="shared" ref="D3:D12" si="0">C3*10.764</f>
        <v>1859.8039199999998</v>
      </c>
      <c r="E3" s="31">
        <v>45000000</v>
      </c>
      <c r="F3" s="26">
        <f t="shared" ref="F3:F14" si="1">E3/D3</f>
        <v>24196.09912425607</v>
      </c>
      <c r="H3" s="31">
        <v>9000000</v>
      </c>
      <c r="I3" s="31">
        <v>30000</v>
      </c>
      <c r="J3" s="26">
        <f>E3+H3+I3</f>
        <v>54030000</v>
      </c>
      <c r="K3" s="26">
        <f>J3/D3</f>
        <v>29051.449681856786</v>
      </c>
    </row>
    <row r="4" spans="1:11" x14ac:dyDescent="0.25">
      <c r="B4" t="s">
        <v>51</v>
      </c>
      <c r="C4">
        <v>132.94</v>
      </c>
      <c r="D4" s="6">
        <f t="shared" si="0"/>
        <v>1430.9661599999999</v>
      </c>
      <c r="E4" s="31">
        <v>23507500</v>
      </c>
      <c r="F4" s="26">
        <f t="shared" si="1"/>
        <v>16427.71202919292</v>
      </c>
      <c r="H4" s="31">
        <v>512000</v>
      </c>
      <c r="I4" s="31">
        <v>30000</v>
      </c>
      <c r="J4" s="26">
        <f t="shared" ref="J4:J17" si="2">E4+H4+I4</f>
        <v>24049500</v>
      </c>
      <c r="K4" s="26">
        <f t="shared" ref="K4:K16" si="3">J4/D4</f>
        <v>16806.477100758275</v>
      </c>
    </row>
    <row r="5" spans="1:11" x14ac:dyDescent="0.25">
      <c r="B5" t="s">
        <v>52</v>
      </c>
      <c r="C5">
        <v>172.78</v>
      </c>
      <c r="D5" s="6">
        <f t="shared" si="0"/>
        <v>1859.8039199999998</v>
      </c>
      <c r="E5" s="31">
        <v>45300000</v>
      </c>
      <c r="F5" s="26">
        <f t="shared" si="1"/>
        <v>24357.406451751111</v>
      </c>
      <c r="H5" s="31">
        <v>9060000</v>
      </c>
      <c r="I5" s="31">
        <v>30000</v>
      </c>
      <c r="J5" s="26">
        <f t="shared" si="2"/>
        <v>54390000</v>
      </c>
      <c r="K5" s="26">
        <f t="shared" si="3"/>
        <v>29245.018474850836</v>
      </c>
    </row>
    <row r="6" spans="1:11" x14ac:dyDescent="0.25">
      <c r="B6" t="s">
        <v>53</v>
      </c>
      <c r="C6">
        <v>152.26</v>
      </c>
      <c r="D6" s="6">
        <f t="shared" si="0"/>
        <v>1638.9266399999999</v>
      </c>
      <c r="E6" s="31">
        <v>40749000</v>
      </c>
      <c r="F6" s="26">
        <f t="shared" si="1"/>
        <v>24863.223896342304</v>
      </c>
      <c r="H6" s="31">
        <v>2445000</v>
      </c>
      <c r="I6" s="31">
        <v>30000</v>
      </c>
      <c r="J6" s="26">
        <f t="shared" si="2"/>
        <v>43224000</v>
      </c>
      <c r="K6" s="26">
        <f t="shared" si="3"/>
        <v>26373.358602554657</v>
      </c>
    </row>
    <row r="7" spans="1:11" x14ac:dyDescent="0.25">
      <c r="B7">
        <v>3102</v>
      </c>
      <c r="C7">
        <v>88.16</v>
      </c>
      <c r="D7" s="6">
        <f t="shared" si="0"/>
        <v>948.95423999999991</v>
      </c>
      <c r="E7" s="31">
        <v>23525650</v>
      </c>
      <c r="F7" s="26">
        <f t="shared" si="1"/>
        <v>24791.132183570833</v>
      </c>
      <c r="H7" s="31"/>
      <c r="I7" s="31"/>
      <c r="J7" s="26"/>
      <c r="K7" s="26"/>
    </row>
    <row r="8" spans="1:11" x14ac:dyDescent="0.25">
      <c r="D8" s="6">
        <v>687</v>
      </c>
      <c r="E8" s="31">
        <v>17408497</v>
      </c>
      <c r="F8" s="26">
        <f t="shared" si="1"/>
        <v>25339.879184861718</v>
      </c>
      <c r="H8" s="31"/>
      <c r="I8" s="31"/>
      <c r="J8" s="26"/>
      <c r="K8" s="26"/>
    </row>
    <row r="9" spans="1:11" x14ac:dyDescent="0.25">
      <c r="A9" s="1" t="s">
        <v>54</v>
      </c>
      <c r="B9" s="1">
        <v>404</v>
      </c>
      <c r="C9" s="1">
        <v>74.62</v>
      </c>
      <c r="D9" s="41">
        <v>645</v>
      </c>
      <c r="E9" s="2">
        <v>15000000</v>
      </c>
      <c r="F9" s="3">
        <f t="shared" si="1"/>
        <v>23255.81395348837</v>
      </c>
      <c r="H9" s="31"/>
      <c r="J9" s="26">
        <f t="shared" si="2"/>
        <v>15000000</v>
      </c>
      <c r="K9" s="26">
        <f t="shared" si="3"/>
        <v>23255.81395348837</v>
      </c>
    </row>
    <row r="10" spans="1:11" x14ac:dyDescent="0.25">
      <c r="D10" s="6">
        <f t="shared" si="0"/>
        <v>0</v>
      </c>
      <c r="E10" s="31"/>
      <c r="F10" s="26" t="e">
        <f t="shared" si="1"/>
        <v>#DIV/0!</v>
      </c>
      <c r="H10" s="31"/>
      <c r="J10" s="26">
        <f t="shared" si="2"/>
        <v>0</v>
      </c>
      <c r="K10" s="26" t="e">
        <f t="shared" si="3"/>
        <v>#DIV/0!</v>
      </c>
    </row>
    <row r="11" spans="1:11" x14ac:dyDescent="0.25">
      <c r="D11" s="6">
        <f t="shared" si="0"/>
        <v>0</v>
      </c>
      <c r="E11" s="31"/>
      <c r="F11" s="26" t="e">
        <f t="shared" si="1"/>
        <v>#DIV/0!</v>
      </c>
      <c r="H11" s="31"/>
      <c r="J11" s="26">
        <f t="shared" si="2"/>
        <v>0</v>
      </c>
      <c r="K11" s="26" t="e">
        <f t="shared" si="3"/>
        <v>#DIV/0!</v>
      </c>
    </row>
    <row r="12" spans="1:11" x14ac:dyDescent="0.25">
      <c r="D12">
        <f t="shared" si="0"/>
        <v>0</v>
      </c>
      <c r="E12" s="31"/>
      <c r="F12" s="26" t="e">
        <f t="shared" si="1"/>
        <v>#DIV/0!</v>
      </c>
      <c r="H12" s="31"/>
      <c r="J12" s="26">
        <f t="shared" si="2"/>
        <v>0</v>
      </c>
      <c r="K12" s="26" t="e">
        <f t="shared" si="3"/>
        <v>#DIV/0!</v>
      </c>
    </row>
    <row r="13" spans="1:11" x14ac:dyDescent="0.25">
      <c r="E13" s="31"/>
      <c r="F13" s="26" t="e">
        <f t="shared" si="1"/>
        <v>#DIV/0!</v>
      </c>
      <c r="H13" s="31"/>
      <c r="J13" s="26">
        <f t="shared" si="2"/>
        <v>0</v>
      </c>
      <c r="K13" s="26" t="e">
        <f t="shared" si="3"/>
        <v>#DIV/0!</v>
      </c>
    </row>
    <row r="14" spans="1:11" x14ac:dyDescent="0.25">
      <c r="E14" s="31"/>
      <c r="F14" s="26" t="e">
        <f t="shared" si="1"/>
        <v>#DIV/0!</v>
      </c>
      <c r="H14" s="31"/>
      <c r="J14" s="26">
        <f t="shared" si="2"/>
        <v>0</v>
      </c>
      <c r="K14" s="26" t="e">
        <f t="shared" si="3"/>
        <v>#DIV/0!</v>
      </c>
    </row>
    <row r="15" spans="1:11" x14ac:dyDescent="0.25">
      <c r="E15" s="31"/>
      <c r="H15" s="31"/>
      <c r="J15" s="26">
        <f t="shared" si="2"/>
        <v>0</v>
      </c>
      <c r="K15" s="26" t="e">
        <f t="shared" si="3"/>
        <v>#DIV/0!</v>
      </c>
    </row>
    <row r="16" spans="1:11" x14ac:dyDescent="0.25">
      <c r="E16" s="31"/>
      <c r="H16" s="31"/>
      <c r="J16" s="26">
        <f t="shared" si="2"/>
        <v>0</v>
      </c>
      <c r="K16" s="26" t="e">
        <f t="shared" si="3"/>
        <v>#DIV/0!</v>
      </c>
    </row>
    <row r="17" spans="5:10" x14ac:dyDescent="0.25">
      <c r="E17" s="31"/>
      <c r="J17" s="26">
        <f t="shared" si="2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9D60E-F93A-45A7-A7D4-652C79F91E64}">
  <dimension ref="A1"/>
  <sheetViews>
    <sheetView topLeftCell="A16" workbookViewId="0">
      <selection activeCell="P22" sqref="P22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The Erica</vt:lpstr>
      <vt:lpstr>The Erica (Sale)</vt:lpstr>
      <vt:lpstr>The Erica (Rehab)</vt:lpstr>
      <vt:lpstr>Total</vt:lpstr>
      <vt:lpstr>RERA</vt:lpstr>
      <vt:lpstr>Typical Floor</vt:lpstr>
      <vt:lpstr>nby igr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2024-10-23T11:57:29Z</dcterms:modified>
</cp:coreProperties>
</file>