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Altamount Road\Naresh Mehta\"/>
    </mc:Choice>
  </mc:AlternateContent>
  <xr:revisionPtr revIDLastSave="0" documentId="13_ncr:1_{4C488871-BD78-4A63-9592-966D17BF6B8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5" sheetId="27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4" sheetId="26" r:id="rId16"/>
    <sheet name="Rental" sheetId="28" r:id="rId17"/>
    <sheet name="Sheet16" sheetId="29" r:id="rId18"/>
    <sheet name="Sheet17" sheetId="30" r:id="rId19"/>
  </sheets>
  <calcPr calcId="191029"/>
</workbook>
</file>

<file path=xl/calcChain.xml><?xml version="1.0" encoding="utf-8"?>
<calcChain xmlns="http://schemas.openxmlformats.org/spreadsheetml/2006/main">
  <c r="Q48" i="4" l="1"/>
  <c r="P19" i="4" l="1"/>
  <c r="B19" i="4" s="1"/>
  <c r="C19" i="4" s="1"/>
  <c r="Q23" i="4"/>
  <c r="P23" i="4"/>
  <c r="J23" i="4"/>
  <c r="I23" i="4"/>
  <c r="E23" i="4"/>
  <c r="C23" i="4"/>
  <c r="D23" i="4" s="1"/>
  <c r="H23" i="4" s="1"/>
  <c r="B23" i="4"/>
  <c r="F23" i="4" s="1"/>
  <c r="A23" i="4"/>
  <c r="P22" i="4"/>
  <c r="Q22" i="4" s="1"/>
  <c r="B22" i="4" s="1"/>
  <c r="J22" i="4"/>
  <c r="I22" i="4"/>
  <c r="E22" i="4"/>
  <c r="A22" i="4"/>
  <c r="P21" i="4"/>
  <c r="Q21" i="4" s="1"/>
  <c r="B21" i="4" s="1"/>
  <c r="C21" i="4" s="1"/>
  <c r="J21" i="4"/>
  <c r="I21" i="4"/>
  <c r="E21" i="4"/>
  <c r="A21" i="4"/>
  <c r="P20" i="4"/>
  <c r="B20" i="4" s="1"/>
  <c r="C20" i="4" s="1"/>
  <c r="J20" i="4"/>
  <c r="I20" i="4"/>
  <c r="E20" i="4"/>
  <c r="A20" i="4"/>
  <c r="J19" i="4"/>
  <c r="I19" i="4"/>
  <c r="E19" i="4"/>
  <c r="A19" i="4"/>
  <c r="P18" i="4"/>
  <c r="J18" i="4"/>
  <c r="I18" i="4"/>
  <c r="E18" i="4"/>
  <c r="A18" i="4"/>
  <c r="P17" i="4"/>
  <c r="B17" i="4" s="1"/>
  <c r="C17" i="4" s="1"/>
  <c r="J17" i="4"/>
  <c r="I17" i="4"/>
  <c r="E17" i="4"/>
  <c r="A17" i="4"/>
  <c r="B18" i="4" l="1"/>
  <c r="C18" i="4" s="1"/>
  <c r="D18" i="4" s="1"/>
  <c r="H18" i="4" s="1"/>
  <c r="D19" i="4"/>
  <c r="H19" i="4" s="1"/>
  <c r="G19" i="4"/>
  <c r="D20" i="4"/>
  <c r="H20" i="4" s="1"/>
  <c r="G20" i="4"/>
  <c r="D17" i="4"/>
  <c r="G17" i="4"/>
  <c r="D21" i="4"/>
  <c r="G21" i="4"/>
  <c r="H17" i="4"/>
  <c r="H21" i="4"/>
  <c r="C22" i="4"/>
  <c r="F22" i="4"/>
  <c r="F17" i="4"/>
  <c r="F19" i="4"/>
  <c r="F20" i="4"/>
  <c r="F21" i="4"/>
  <c r="G23" i="4"/>
  <c r="S75" i="28"/>
  <c r="F18" i="4" l="1"/>
  <c r="G18" i="4"/>
  <c r="D22" i="4"/>
  <c r="H22" i="4" s="1"/>
  <c r="G22" i="4"/>
  <c r="P12" i="4"/>
  <c r="P11" i="4"/>
  <c r="Q12" i="4"/>
  <c r="J26" i="4" l="1"/>
  <c r="R27" i="4" l="1"/>
  <c r="Q45" i="4" l="1"/>
  <c r="Q44" i="4"/>
  <c r="Q43" i="4"/>
  <c r="Q42" i="4"/>
  <c r="Q46" i="4" s="1"/>
  <c r="Q41" i="4"/>
  <c r="Q40" i="4"/>
  <c r="Q39" i="4"/>
  <c r="Q38" i="4"/>
  <c r="Q37" i="4"/>
  <c r="Q36" i="4"/>
  <c r="Q35" i="4"/>
  <c r="Q34" i="4"/>
  <c r="Q33" i="4"/>
  <c r="Q5" i="4" l="1"/>
  <c r="P4" i="4"/>
  <c r="I28" i="4" l="1"/>
  <c r="Q11" i="4" l="1"/>
  <c r="P10" i="4"/>
  <c r="P9" i="4"/>
  <c r="P8" i="4"/>
  <c r="P7" i="4"/>
  <c r="P6" i="4"/>
  <c r="P5" i="4"/>
  <c r="Q4" i="4"/>
  <c r="P3" i="4"/>
  <c r="P2" i="4"/>
  <c r="C14" i="4"/>
  <c r="C15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<sst xmlns="http://schemas.openxmlformats.org/spreadsheetml/2006/main" count="38" uniqueCount="34">
  <si>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</si>
  <si>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</si>
  <si>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</si>
  <si>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</si>
  <si>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</si>
  <si>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</si>
  <si>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</si>
  <si>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</si>
  <si>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</si>
  <si>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</si>
  <si>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</si>
  <si>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</si>
  <si>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</si>
  <si>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601, 6th Floor, PRIME VIEW CO-OP. HOUSING SOCIETY LTD, 8th Khetwadi lane, Village - Girgaum, </t>
  </si>
  <si>
    <t>ca</t>
  </si>
  <si>
    <t>rate</t>
  </si>
  <si>
    <t>fmv</t>
  </si>
  <si>
    <t>draft - 2.75 cr</t>
  </si>
  <si>
    <t>yoc - 2016 - draft</t>
  </si>
  <si>
    <t>sold out</t>
  </si>
  <si>
    <t>gagan gir</t>
  </si>
  <si>
    <t>14.08.23</t>
  </si>
  <si>
    <t>04.10.24</t>
  </si>
  <si>
    <t>earth darshan</t>
  </si>
  <si>
    <t>29.08.24</t>
  </si>
  <si>
    <t>shripti castle</t>
  </si>
  <si>
    <t>28.06.24</t>
  </si>
  <si>
    <t>42000 to 45000 on ca</t>
  </si>
  <si>
    <t>mca</t>
  </si>
  <si>
    <t>wrong totalling given by engineer.</t>
  </si>
  <si>
    <t>08.02.24</t>
  </si>
  <si>
    <t>30.06.2</t>
  </si>
  <si>
    <t>21.02.23.</t>
  </si>
  <si>
    <t>04.11.2024 -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</si>
</sst>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Arial Narrow"/>
      <family val="2"/>
    </font>
    <font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  <xf numFmtId="0" fontId="0" fillId="2" borderId="0" xfId="0" applyFont="1" applyFill="1" applyAlignment="1">
      <alignment horizontal="center" vertical="center"/>
    </xf>
    <xf numFmtId="4" fontId="4" fillId="0" borderId="1" xfId="0" applyNumberFormat="1" applyFont="1" applyBorder="1" applyAlignment="1">
      <alignment vertical="top"/>
    </xf>
    <xf numFmtId="0" fontId="5" fillId="0" borderId="0" xfId="0" applyFont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28</xdr:row>
      <xdr:rowOff>0</xdr:rowOff>
    </xdr:from>
    <xdr:to>
      <xdr:col>26</xdr:col>
      <xdr:colOff>152932</xdr:colOff>
      <xdr:row>51</xdr:row>
      <xdr:rowOff>29191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5BAE58-E806-4017-BE7A-E93AD9F02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91950" y="4381500"/>
          <a:ext cx="3810532" cy="44106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1C3F31-7F0C-4490-860E-D2CF775C3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363192</xdr:colOff>
      <xdr:row>47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69BEE-8D1A-46C9-A8DF-1993170E5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97592" cy="8640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53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D21B59-1123-4ED3-8237-4E5C149A2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0679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1ACF93-B06D-4BEA-9EE5-4A2DCA3F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553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5F06B6-74A9-4146-8B54-3C6F81619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248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0</xdr:rowOff>
    </xdr:from>
    <xdr:to>
      <xdr:col>13</xdr:col>
      <xdr:colOff>571500</xdr:colOff>
      <xdr:row>46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1CBAA0-912D-427B-B307-FFE44E8F2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0"/>
          <a:ext cx="7553325" cy="89249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27</xdr:col>
      <xdr:colOff>238125</xdr:colOff>
      <xdr:row>47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41BE97-3CB8-4DCB-AF87-D9253B7AF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90500"/>
          <a:ext cx="7553325" cy="892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66675</xdr:rowOff>
    </xdr:from>
    <xdr:to>
      <xdr:col>14</xdr:col>
      <xdr:colOff>323851</xdr:colOff>
      <xdr:row>83</xdr:row>
      <xdr:rowOff>189213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7FFED9-3485-4463-A28B-37DF0742A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9591675"/>
          <a:ext cx="8858250" cy="642808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41BEAC-6C5E-4621-A210-52C61CA52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9753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563245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C6D79-A755-4A55-85BE-4DC1A1AF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97645" cy="8259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572941</xdr:colOff>
      <xdr:row>45</xdr:row>
      <xdr:rowOff>48764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58BA67-50E4-4A5D-915B-04C48105F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26541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4441C-D106-4350-BB61-86D4AA10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30E26-70E3-41E7-A05F-CCAD6406F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C730BF-4D0D-4314-9827-9597E9C1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F7BD9-92AD-4461-A6F0-FB7AE6BEA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1B54C9-88C9-43D2-8137-F4C643B0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054DF9-FECF-4CC2-B76E-043FD6270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01B5F-2CA8-492D-8A26-A1364CE3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8"/>
  <sheetViews>
    <sheetView tabSelected="1" topLeftCell="C13" zoomScaleNormal="100" workbookViewId="0">
      <selection activeCell="Q49" sqref="Q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1220</v>
      </c>
      <c r="C2" s="4">
        <f>B2*1.2</f>
        <v>1464</v>
      </c>
      <c r="D2" s="4">
        <f t="shared" ref="D2:D13" si="2">C2*1.2</f>
        <v>1756.8</v>
      </c>
      <c r="E2" s="5">
        <f t="shared" ref="E2:E13" si="3">R2</f>
        <v>65000000</v>
      </c>
      <c r="F2" s="10">
        <f t="shared" ref="F2:F13" si="4">ROUND((E2/B2),0)</f>
        <v>53279</v>
      </c>
      <c r="G2" s="10">
        <f t="shared" ref="G2:G13" si="5">ROUND((E2/C2),0)</f>
        <v>44399</v>
      </c>
      <c r="H2" s="10">
        <f t="shared" ref="H2:H13" si="6">ROUND((E2/D2),0)</f>
        <v>36999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0" si="8">O2/1.2</f>
        <v>0</v>
      </c>
      <c r="Q2">
        <v>1220</v>
      </c>
      <c r="R2" s="16">
        <v>65000000</v>
      </c>
      <c r="S2" s="11" t="s">
        <v>19</v>
      </c>
      <c r="T2" s="11"/>
    </row>
    <row r="3" spans="1:20" x14ac:dyDescent="0.25">
      <c r="A3" s="4">
        <f t="shared" si="0"/>
        <v>0</v>
      </c>
      <c r="B3" s="4">
        <f t="shared" si="1"/>
        <v>1000</v>
      </c>
      <c r="C3" s="4">
        <f t="shared" ref="C3:C15" si="9">B3*1.2</f>
        <v>1200</v>
      </c>
      <c r="D3" s="4">
        <f t="shared" si="2"/>
        <v>1440</v>
      </c>
      <c r="E3" s="5">
        <f t="shared" si="3"/>
        <v>60000000</v>
      </c>
      <c r="F3" s="10">
        <f t="shared" si="4"/>
        <v>60000</v>
      </c>
      <c r="G3" s="10">
        <f t="shared" si="5"/>
        <v>50000</v>
      </c>
      <c r="H3" s="10">
        <f t="shared" si="6"/>
        <v>41667</v>
      </c>
      <c r="I3" s="4" t="e">
        <f>#REF!</f>
        <v>#REF!</v>
      </c>
      <c r="J3" s="4" t="str">
        <f t="shared" si="7"/>
        <v>gagan gir</v>
      </c>
      <c r="O3">
        <v>0</v>
      </c>
      <c r="P3">
        <f t="shared" si="8"/>
        <v>0</v>
      </c>
      <c r="Q3">
        <v>1000</v>
      </c>
      <c r="R3" s="2">
        <v>60000000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1200.4551000000001</v>
      </c>
      <c r="C4" s="4">
        <f t="shared" si="9"/>
        <v>1440.5461200000002</v>
      </c>
      <c r="D4" s="4">
        <f t="shared" si="2"/>
        <v>1728.6553440000002</v>
      </c>
      <c r="E4" s="5">
        <f t="shared" si="3"/>
        <v>25000000</v>
      </c>
      <c r="F4" s="10">
        <f t="shared" si="4"/>
        <v>20825</v>
      </c>
      <c r="G4" s="10">
        <f t="shared" si="5"/>
        <v>17355</v>
      </c>
      <c r="H4" s="10">
        <f t="shared" si="6"/>
        <v>14462</v>
      </c>
      <c r="I4" s="4" t="e">
        <f>#REF!</f>
        <v>#REF!</v>
      </c>
      <c r="J4" s="4" t="str">
        <f t="shared" si="7"/>
        <v>14.08.23</v>
      </c>
      <c r="O4">
        <v>0</v>
      </c>
      <c r="P4">
        <f>133.83*10.764</f>
        <v>1440.54612</v>
      </c>
      <c r="Q4">
        <f t="shared" ref="Q4:Q12" si="10">P4/1.2</f>
        <v>1200.4551000000001</v>
      </c>
      <c r="R4" s="2">
        <v>25000000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893.19672000000003</v>
      </c>
      <c r="C5" s="4">
        <f t="shared" si="9"/>
        <v>1071.8360640000001</v>
      </c>
      <c r="D5" s="4">
        <f t="shared" si="2"/>
        <v>1286.2032768000001</v>
      </c>
      <c r="E5" s="5">
        <f t="shared" si="3"/>
        <v>21600000</v>
      </c>
      <c r="F5" s="10">
        <f t="shared" si="4"/>
        <v>24183</v>
      </c>
      <c r="G5" s="10">
        <f t="shared" si="5"/>
        <v>20152</v>
      </c>
      <c r="H5" s="10">
        <f t="shared" si="6"/>
        <v>16794</v>
      </c>
      <c r="I5" s="4" t="e">
        <f>#REF!</f>
        <v>#REF!</v>
      </c>
      <c r="J5" s="4" t="str">
        <f t="shared" si="7"/>
        <v>04.10.24</v>
      </c>
      <c r="O5">
        <v>0</v>
      </c>
      <c r="P5">
        <f t="shared" si="8"/>
        <v>0</v>
      </c>
      <c r="Q5">
        <f>82.98*10.764</f>
        <v>893.19672000000003</v>
      </c>
      <c r="R5" s="2">
        <v>21600000</v>
      </c>
      <c r="S5" s="8" t="s">
        <v>22</v>
      </c>
      <c r="T5" s="8" t="s">
        <v>23</v>
      </c>
    </row>
    <row r="6" spans="1:20" x14ac:dyDescent="0.25">
      <c r="A6" s="4">
        <f t="shared" si="0"/>
        <v>0</v>
      </c>
      <c r="B6" s="4">
        <f t="shared" si="1"/>
        <v>777</v>
      </c>
      <c r="C6" s="4">
        <f t="shared" si="9"/>
        <v>932.4</v>
      </c>
      <c r="D6" s="4">
        <f t="shared" si="2"/>
        <v>1118.8799999999999</v>
      </c>
      <c r="E6" s="5">
        <f t="shared" si="3"/>
        <v>22000000</v>
      </c>
      <c r="F6" s="20">
        <f t="shared" si="4"/>
        <v>28314</v>
      </c>
      <c r="G6" s="10">
        <f t="shared" si="5"/>
        <v>23595</v>
      </c>
      <c r="H6" s="10">
        <f t="shared" si="6"/>
        <v>19663</v>
      </c>
      <c r="I6" s="4" t="e">
        <f>#REF!</f>
        <v>#REF!</v>
      </c>
      <c r="J6" s="4" t="str">
        <f t="shared" si="7"/>
        <v>29.08.24</v>
      </c>
      <c r="O6">
        <v>0</v>
      </c>
      <c r="P6">
        <f t="shared" si="8"/>
        <v>0</v>
      </c>
      <c r="Q6">
        <v>777</v>
      </c>
      <c r="R6" s="2">
        <v>22000000</v>
      </c>
      <c r="S6" s="8" t="s">
        <v>24</v>
      </c>
      <c r="T6" s="8" t="s">
        <v>25</v>
      </c>
    </row>
    <row r="7" spans="1:20" x14ac:dyDescent="0.25">
      <c r="A7" s="4">
        <f t="shared" si="0"/>
        <v>0</v>
      </c>
      <c r="B7" s="4">
        <f t="shared" si="1"/>
        <v>460</v>
      </c>
      <c r="C7" s="4">
        <f t="shared" si="9"/>
        <v>552</v>
      </c>
      <c r="D7" s="4">
        <f t="shared" si="2"/>
        <v>662.4</v>
      </c>
      <c r="E7" s="5">
        <f t="shared" si="3"/>
        <v>14000000</v>
      </c>
      <c r="F7" s="20">
        <f t="shared" si="4"/>
        <v>30435</v>
      </c>
      <c r="G7" s="10">
        <f t="shared" si="5"/>
        <v>25362</v>
      </c>
      <c r="H7" s="10">
        <f t="shared" si="6"/>
        <v>21135</v>
      </c>
      <c r="I7" s="4" t="e">
        <f>#REF!</f>
        <v>#REF!</v>
      </c>
      <c r="J7" s="4" t="str">
        <f t="shared" si="7"/>
        <v>28.06.24</v>
      </c>
      <c r="O7">
        <v>0</v>
      </c>
      <c r="P7">
        <f t="shared" si="8"/>
        <v>0</v>
      </c>
      <c r="Q7">
        <v>460</v>
      </c>
      <c r="R7" s="2">
        <v>14000000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765</v>
      </c>
      <c r="C8" s="4">
        <f t="shared" si="9"/>
        <v>918</v>
      </c>
      <c r="D8" s="4">
        <f t="shared" si="2"/>
        <v>1101.5999999999999</v>
      </c>
      <c r="E8" s="5">
        <f t="shared" si="3"/>
        <v>45000000</v>
      </c>
      <c r="F8" s="15">
        <f t="shared" si="4"/>
        <v>58824</v>
      </c>
      <c r="G8" s="10">
        <f t="shared" si="5"/>
        <v>49020</v>
      </c>
      <c r="H8" s="10">
        <f t="shared" si="6"/>
        <v>40850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765</v>
      </c>
      <c r="R8" s="2">
        <v>45000000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1339</v>
      </c>
      <c r="C9" s="4">
        <f t="shared" si="9"/>
        <v>1606.8</v>
      </c>
      <c r="D9" s="4">
        <f t="shared" si="2"/>
        <v>1928.1599999999999</v>
      </c>
      <c r="E9" s="5">
        <f t="shared" si="3"/>
        <v>65000000</v>
      </c>
      <c r="F9" s="10">
        <f t="shared" si="4"/>
        <v>48544</v>
      </c>
      <c r="G9" s="10">
        <f t="shared" si="5"/>
        <v>40453</v>
      </c>
      <c r="H9" s="10">
        <f t="shared" si="6"/>
        <v>33711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1339</v>
      </c>
      <c r="R9" s="2">
        <v>65000000</v>
      </c>
      <c r="S9" s="8"/>
      <c r="T9" s="8" t="s">
        <v>25</v>
      </c>
    </row>
    <row r="10" spans="1:20" x14ac:dyDescent="0.25">
      <c r="A10" s="4">
        <f t="shared" si="0"/>
        <v>0</v>
      </c>
      <c r="B10" s="4">
        <f t="shared" si="1"/>
        <v>1000</v>
      </c>
      <c r="C10" s="4">
        <f t="shared" si="9"/>
        <v>1200</v>
      </c>
      <c r="D10" s="4">
        <f t="shared" si="2"/>
        <v>1440</v>
      </c>
      <c r="E10" s="5">
        <f t="shared" si="3"/>
        <v>47500000</v>
      </c>
      <c r="F10" s="10">
        <f t="shared" si="4"/>
        <v>47500</v>
      </c>
      <c r="G10" s="10">
        <f t="shared" si="5"/>
        <v>39583</v>
      </c>
      <c r="H10" s="10">
        <f t="shared" si="6"/>
        <v>32986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1000</v>
      </c>
      <c r="R10" s="2">
        <v>47500000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300.02466666666669</v>
      </c>
      <c r="C11" s="4">
        <f t="shared" si="9"/>
        <v>360.02960000000002</v>
      </c>
      <c r="D11" s="4">
        <f t="shared" si="2"/>
        <v>432.03552000000002</v>
      </c>
      <c r="E11" s="5">
        <f t="shared" si="3"/>
        <v>12300000</v>
      </c>
      <c r="F11" s="10">
        <f t="shared" si="4"/>
        <v>40997</v>
      </c>
      <c r="G11" s="10">
        <f t="shared" si="5"/>
        <v>34164</v>
      </c>
      <c r="H11" s="10">
        <f t="shared" si="6"/>
        <v>28470</v>
      </c>
      <c r="I11" s="4" t="e">
        <f>#REF!</f>
        <v>#REF!</v>
      </c>
      <c r="J11" s="4" t="str">
        <f t="shared" si="7"/>
        <v>08.02.24</v>
      </c>
      <c r="O11">
        <v>0</v>
      </c>
      <c r="P11">
        <f>33.46*10.76</f>
        <v>360.02960000000002</v>
      </c>
      <c r="Q11">
        <f t="shared" si="10"/>
        <v>300.02466666666669</v>
      </c>
      <c r="R11" s="2">
        <v>12300000</v>
      </c>
      <c r="S11" s="8" t="s">
        <v>30</v>
      </c>
      <c r="T11" s="8"/>
    </row>
    <row r="12" spans="1:20" x14ac:dyDescent="0.25">
      <c r="A12" s="4">
        <f t="shared" si="0"/>
        <v>0</v>
      </c>
      <c r="B12" s="4">
        <f t="shared" si="1"/>
        <v>300.04650000000004</v>
      </c>
      <c r="C12" s="4">
        <f t="shared" si="9"/>
        <v>360.05580000000003</v>
      </c>
      <c r="D12" s="4">
        <f t="shared" si="2"/>
        <v>432.06696000000005</v>
      </c>
      <c r="E12" s="5">
        <f t="shared" si="3"/>
        <v>12100000</v>
      </c>
      <c r="F12" s="10">
        <f t="shared" si="4"/>
        <v>40327</v>
      </c>
      <c r="G12" s="10">
        <f t="shared" si="5"/>
        <v>33606</v>
      </c>
      <c r="H12" s="10">
        <f t="shared" si="6"/>
        <v>28005</v>
      </c>
      <c r="I12" s="4" t="e">
        <f>#REF!</f>
        <v>#REF!</v>
      </c>
      <c r="J12" s="4" t="str">
        <f t="shared" si="7"/>
        <v>30.06.2</v>
      </c>
      <c r="O12">
        <v>0</v>
      </c>
      <c r="P12">
        <f>33.45*10.764</f>
        <v>360.05580000000003</v>
      </c>
      <c r="Q12">
        <f t="shared" si="10"/>
        <v>300.04650000000004</v>
      </c>
      <c r="R12" s="2">
        <v>12100000</v>
      </c>
      <c r="S12" s="8" t="s">
        <v>31</v>
      </c>
      <c r="T12" s="8"/>
    </row>
    <row r="13" spans="1:20" x14ac:dyDescent="0.25">
      <c r="A13" s="4">
        <f t="shared" si="0"/>
        <v>0</v>
      </c>
      <c r="B13" s="4">
        <f t="shared" si="1"/>
        <v>338.33333333333337</v>
      </c>
      <c r="C13" s="4">
        <f t="shared" si="9"/>
        <v>406.00000000000006</v>
      </c>
      <c r="D13" s="4">
        <f t="shared" si="2"/>
        <v>487.20000000000005</v>
      </c>
      <c r="E13" s="5">
        <f t="shared" si="3"/>
        <v>13100000</v>
      </c>
      <c r="F13" s="10">
        <f t="shared" si="4"/>
        <v>38719</v>
      </c>
      <c r="G13" s="10">
        <f t="shared" si="5"/>
        <v>32266</v>
      </c>
      <c r="H13" s="10">
        <f t="shared" si="6"/>
        <v>26888</v>
      </c>
      <c r="I13" s="4" t="e">
        <f>#REF!</f>
        <v>#REF!</v>
      </c>
      <c r="J13" s="4" t="str">
        <f t="shared" si="7"/>
        <v>21.02.23.</v>
      </c>
      <c r="O13">
        <v>0</v>
      </c>
      <c r="P13">
        <v>406</v>
      </c>
      <c r="Q13">
        <f t="shared" ref="Q13" si="11">P13/1.2</f>
        <v>338.33333333333337</v>
      </c>
      <c r="R13" s="2">
        <v>13100000</v>
      </c>
      <c r="S13" s="8" t="s">
        <v>32</v>
      </c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0" ht="23.25" x14ac:dyDescent="0.35">
      <c r="A16" s="4"/>
      <c r="B16" s="4"/>
      <c r="C16" s="4"/>
      <c r="D16" s="4"/>
      <c r="E16" s="5"/>
      <c r="F16" s="10"/>
      <c r="G16" s="4"/>
      <c r="H16" s="4"/>
      <c r="I16" s="19" t="s">
        <v>33</v>
      </c>
      <c r="J16" s="4"/>
      <c r="R16" s="2"/>
      <c r="S16" s="8"/>
      <c r="T16" s="8"/>
    </row>
    <row r="17" spans="1:24" x14ac:dyDescent="0.25">
      <c r="A17" s="4">
        <f t="shared" ref="A17:A23" si="20">N17</f>
        <v>0</v>
      </c>
      <c r="B17" s="4">
        <f t="shared" ref="B17:B23" si="21">Q17</f>
        <v>1285</v>
      </c>
      <c r="C17" s="4">
        <f t="shared" ref="C17:C23" si="22">B17*1.2</f>
        <v>1542</v>
      </c>
      <c r="D17" s="4">
        <f t="shared" ref="D17:D23" si="23">C17*1.2</f>
        <v>1850.3999999999999</v>
      </c>
      <c r="E17" s="5">
        <f t="shared" ref="E17:E23" si="24">R17</f>
        <v>50000000</v>
      </c>
      <c r="F17" s="20">
        <f t="shared" ref="F17:F23" si="25">ROUND((E17/B17),0)</f>
        <v>38911</v>
      </c>
      <c r="G17" s="10">
        <f t="shared" ref="G17:G23" si="26">ROUND((E17/C17),0)</f>
        <v>32425</v>
      </c>
      <c r="H17" s="4">
        <f t="shared" ref="H17:H23" si="27">ROUND((E17/D17),0)</f>
        <v>27021</v>
      </c>
      <c r="I17" s="4" t="e">
        <f>#REF!</f>
        <v>#REF!</v>
      </c>
      <c r="J17" s="4">
        <f t="shared" ref="J17:J23" si="28">S17</f>
        <v>0</v>
      </c>
      <c r="O17">
        <v>0</v>
      </c>
      <c r="P17">
        <f t="shared" ref="P17:P23" si="29">O17/1.2</f>
        <v>0</v>
      </c>
      <c r="Q17">
        <v>1285</v>
      </c>
      <c r="R17" s="2">
        <v>50000000</v>
      </c>
      <c r="S17" s="8"/>
      <c r="T17" s="8"/>
    </row>
    <row r="18" spans="1:24" x14ac:dyDescent="0.25">
      <c r="A18" s="4">
        <f t="shared" si="20"/>
        <v>0</v>
      </c>
      <c r="B18" s="4">
        <f t="shared" si="21"/>
        <v>838</v>
      </c>
      <c r="C18" s="4">
        <f t="shared" si="22"/>
        <v>1005.5999999999999</v>
      </c>
      <c r="D18" s="4">
        <f t="shared" si="23"/>
        <v>1206.7199999999998</v>
      </c>
      <c r="E18" s="5">
        <f t="shared" si="24"/>
        <v>35000000</v>
      </c>
      <c r="F18" s="10">
        <f t="shared" si="25"/>
        <v>41766</v>
      </c>
      <c r="G18" s="10">
        <f t="shared" si="26"/>
        <v>34805</v>
      </c>
      <c r="H18" s="4">
        <f t="shared" si="27"/>
        <v>29004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v>838</v>
      </c>
      <c r="R18" s="2">
        <v>35000000</v>
      </c>
      <c r="S18" s="8"/>
      <c r="T18" s="8"/>
    </row>
    <row r="19" spans="1:24" x14ac:dyDescent="0.25">
      <c r="A19" s="4">
        <f t="shared" si="20"/>
        <v>0</v>
      </c>
      <c r="B19" s="4">
        <f t="shared" si="21"/>
        <v>1100</v>
      </c>
      <c r="C19" s="4">
        <f t="shared" si="22"/>
        <v>1320</v>
      </c>
      <c r="D19" s="4">
        <f t="shared" si="23"/>
        <v>1584</v>
      </c>
      <c r="E19" s="5">
        <f t="shared" si="24"/>
        <v>28500000</v>
      </c>
      <c r="F19" s="10">
        <f t="shared" si="25"/>
        <v>25909</v>
      </c>
      <c r="G19" s="10">
        <f t="shared" si="26"/>
        <v>21591</v>
      </c>
      <c r="H19" s="4">
        <f t="shared" si="27"/>
        <v>17992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v>1100</v>
      </c>
      <c r="R19" s="2">
        <v>28500000</v>
      </c>
      <c r="S19" s="8"/>
      <c r="T19" s="8"/>
    </row>
    <row r="20" spans="1:24" x14ac:dyDescent="0.25">
      <c r="A20" s="4">
        <f t="shared" si="20"/>
        <v>0</v>
      </c>
      <c r="B20" s="4">
        <f t="shared" si="21"/>
        <v>838</v>
      </c>
      <c r="C20" s="4">
        <f t="shared" si="22"/>
        <v>1005.5999999999999</v>
      </c>
      <c r="D20" s="4">
        <f t="shared" si="23"/>
        <v>1206.7199999999998</v>
      </c>
      <c r="E20" s="5">
        <f t="shared" si="24"/>
        <v>33800000</v>
      </c>
      <c r="F20" s="20">
        <f t="shared" si="25"/>
        <v>40334</v>
      </c>
      <c r="G20" s="10">
        <f t="shared" si="26"/>
        <v>33612</v>
      </c>
      <c r="H20" s="4">
        <f t="shared" si="27"/>
        <v>28010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v>838</v>
      </c>
      <c r="R20" s="2">
        <v>33800000</v>
      </c>
      <c r="S20" s="8"/>
      <c r="T20" s="8"/>
    </row>
    <row r="21" spans="1:24" x14ac:dyDescent="0.25">
      <c r="A21" s="4">
        <f t="shared" si="20"/>
        <v>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10" t="e">
        <f t="shared" si="25"/>
        <v>#DIV/0!</v>
      </c>
      <c r="G21" s="10" t="e">
        <f t="shared" si="26"/>
        <v>#DIV/0!</v>
      </c>
      <c r="H21" s="4" t="e">
        <f t="shared" si="27"/>
        <v>#DIV/0!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ref="Q17:Q23" si="30">P21/1.2</f>
        <v>0</v>
      </c>
      <c r="R21" s="2">
        <v>0</v>
      </c>
      <c r="S21" s="8"/>
      <c r="T21" s="8"/>
    </row>
    <row r="22" spans="1:24" x14ac:dyDescent="0.25">
      <c r="A22" s="4">
        <f t="shared" si="20"/>
        <v>0</v>
      </c>
      <c r="B22" s="4">
        <f t="shared" si="21"/>
        <v>0</v>
      </c>
      <c r="C22" s="4">
        <f t="shared" si="22"/>
        <v>0</v>
      </c>
      <c r="D22" s="4">
        <f t="shared" si="23"/>
        <v>0</v>
      </c>
      <c r="E22" s="5">
        <f t="shared" si="24"/>
        <v>0</v>
      </c>
      <c r="F22" s="10" t="e">
        <f t="shared" si="25"/>
        <v>#DIV/0!</v>
      </c>
      <c r="G22" s="10" t="e">
        <f t="shared" si="26"/>
        <v>#DIV/0!</v>
      </c>
      <c r="H22" s="4" t="e">
        <f t="shared" si="27"/>
        <v>#DIV/0!</v>
      </c>
      <c r="I22" s="4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f t="shared" si="30"/>
        <v>0</v>
      </c>
      <c r="R22" s="2">
        <v>0</v>
      </c>
      <c r="S22" s="8"/>
      <c r="T22" s="8"/>
    </row>
    <row r="23" spans="1:24" x14ac:dyDescent="0.25">
      <c r="A23" s="4">
        <f t="shared" si="20"/>
        <v>0</v>
      </c>
      <c r="B23" s="4">
        <f t="shared" si="21"/>
        <v>0</v>
      </c>
      <c r="C23" s="4">
        <f t="shared" si="22"/>
        <v>0</v>
      </c>
      <c r="D23" s="4">
        <f t="shared" si="23"/>
        <v>0</v>
      </c>
      <c r="E23" s="5">
        <f t="shared" si="24"/>
        <v>0</v>
      </c>
      <c r="F23" s="10" t="e">
        <f t="shared" si="25"/>
        <v>#DIV/0!</v>
      </c>
      <c r="G23" s="10" t="e">
        <f t="shared" si="26"/>
        <v>#DIV/0!</v>
      </c>
      <c r="H23" s="4" t="e">
        <f t="shared" si="27"/>
        <v>#DIV/0!</v>
      </c>
      <c r="I23" s="4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30"/>
        <v>0</v>
      </c>
      <c r="R23" s="2">
        <v>0</v>
      </c>
      <c r="S23" s="8"/>
      <c r="T23" s="8"/>
    </row>
    <row r="25" spans="1:24" x14ac:dyDescent="0.25">
      <c r="H25" t="s">
        <v>13</v>
      </c>
    </row>
    <row r="26" spans="1:24" x14ac:dyDescent="0.25">
      <c r="H26" t="s">
        <v>14</v>
      </c>
      <c r="I26">
        <v>1203</v>
      </c>
      <c r="J26">
        <f>I26*1.2</f>
        <v>1443.6</v>
      </c>
    </row>
    <row r="27" spans="1:24" x14ac:dyDescent="0.25">
      <c r="H27" t="s">
        <v>15</v>
      </c>
      <c r="I27">
        <v>40000</v>
      </c>
      <c r="R27">
        <f>1200-1166</f>
        <v>34</v>
      </c>
    </row>
    <row r="28" spans="1:24" x14ac:dyDescent="0.25">
      <c r="H28" t="s">
        <v>16</v>
      </c>
      <c r="I28">
        <f>I27*I26</f>
        <v>48120000</v>
      </c>
    </row>
    <row r="30" spans="1:24" x14ac:dyDescent="0.25">
      <c r="G30" s="6"/>
      <c r="H30" s="6"/>
      <c r="O30" t="s">
        <v>27</v>
      </c>
    </row>
    <row r="32" spans="1:24" x14ac:dyDescent="0.25">
      <c r="O32" t="s">
        <v>28</v>
      </c>
      <c r="P32" s="11"/>
      <c r="Q32" s="11"/>
      <c r="R32" s="13"/>
      <c r="T32" s="11"/>
      <c r="U32" s="11"/>
      <c r="V32" s="11"/>
      <c r="W32" s="11"/>
      <c r="X32" s="11"/>
    </row>
    <row r="33" spans="8:24" x14ac:dyDescent="0.25">
      <c r="H33" t="s">
        <v>17</v>
      </c>
      <c r="O33">
        <v>16.47</v>
      </c>
      <c r="P33" s="11">
        <v>10.5</v>
      </c>
      <c r="Q33" s="17">
        <f>P33*O33</f>
        <v>172.935</v>
      </c>
      <c r="R33" s="14"/>
      <c r="T33" s="14"/>
      <c r="U33" s="14"/>
      <c r="V33" s="11"/>
      <c r="W33" s="11"/>
      <c r="X33" s="11"/>
    </row>
    <row r="34" spans="8:24" x14ac:dyDescent="0.25">
      <c r="H34" t="s">
        <v>18</v>
      </c>
      <c r="O34">
        <v>8</v>
      </c>
      <c r="P34" s="11">
        <v>3.73</v>
      </c>
      <c r="Q34" s="17">
        <f t="shared" ref="Q34:Q45" si="31">P34*O34</f>
        <v>29.84</v>
      </c>
      <c r="R34" s="11"/>
      <c r="T34" s="11"/>
      <c r="U34" s="11"/>
      <c r="V34" s="11"/>
      <c r="W34" s="11"/>
      <c r="X34" s="11"/>
    </row>
    <row r="35" spans="8:24" x14ac:dyDescent="0.25">
      <c r="O35">
        <v>8</v>
      </c>
      <c r="P35" s="11">
        <v>3.7</v>
      </c>
      <c r="Q35" s="17">
        <f t="shared" si="31"/>
        <v>29.6</v>
      </c>
      <c r="R35" s="11"/>
      <c r="T35" s="11"/>
      <c r="U35" s="11"/>
      <c r="V35" s="11"/>
      <c r="W35" s="11"/>
      <c r="X35" s="11"/>
    </row>
    <row r="36" spans="8:24" x14ac:dyDescent="0.25">
      <c r="O36">
        <v>12.35</v>
      </c>
      <c r="P36" s="11">
        <v>10.1</v>
      </c>
      <c r="Q36" s="17">
        <f t="shared" si="31"/>
        <v>124.73499999999999</v>
      </c>
      <c r="R36" s="12"/>
      <c r="T36" s="12"/>
      <c r="U36" s="12"/>
      <c r="V36" s="11"/>
      <c r="W36" s="11"/>
      <c r="X36" s="11"/>
    </row>
    <row r="37" spans="8:24" x14ac:dyDescent="0.25">
      <c r="O37">
        <v>10</v>
      </c>
      <c r="P37" s="11">
        <v>3.14</v>
      </c>
      <c r="Q37" s="17">
        <f t="shared" si="31"/>
        <v>31.400000000000002</v>
      </c>
      <c r="R37" s="11"/>
      <c r="T37" s="11"/>
      <c r="U37" s="11"/>
      <c r="V37" s="11"/>
      <c r="W37" s="11"/>
      <c r="X37" s="11"/>
    </row>
    <row r="38" spans="8:24" x14ac:dyDescent="0.25">
      <c r="O38">
        <v>12.98</v>
      </c>
      <c r="P38" s="11">
        <v>9.8699999999999992</v>
      </c>
      <c r="Q38" s="17">
        <f t="shared" si="31"/>
        <v>128.11259999999999</v>
      </c>
      <c r="R38" s="11"/>
      <c r="T38" s="11"/>
      <c r="U38" s="11"/>
      <c r="V38" s="11"/>
      <c r="W38" s="11"/>
      <c r="X38" s="11"/>
    </row>
    <row r="39" spans="8:24" x14ac:dyDescent="0.25">
      <c r="O39">
        <v>8.35</v>
      </c>
      <c r="P39" s="11">
        <v>8.11</v>
      </c>
      <c r="Q39" s="17">
        <f t="shared" si="31"/>
        <v>67.718499999999992</v>
      </c>
      <c r="R39" s="11"/>
      <c r="T39" s="11"/>
      <c r="U39" s="11"/>
      <c r="V39" s="11"/>
      <c r="W39" s="11"/>
      <c r="X39" s="11"/>
    </row>
    <row r="40" spans="8:24" x14ac:dyDescent="0.25">
      <c r="O40">
        <v>10.5</v>
      </c>
      <c r="P40" s="11">
        <v>4.0599999999999996</v>
      </c>
      <c r="Q40" s="17">
        <f t="shared" si="31"/>
        <v>42.629999999999995</v>
      </c>
      <c r="R40" s="11"/>
      <c r="S40" s="6"/>
      <c r="T40" s="11"/>
      <c r="U40" s="11"/>
      <c r="V40" s="11"/>
      <c r="W40" s="11"/>
      <c r="X40" s="11"/>
    </row>
    <row r="41" spans="8:24" x14ac:dyDescent="0.25">
      <c r="O41">
        <v>23</v>
      </c>
      <c r="P41" s="11">
        <v>10.9</v>
      </c>
      <c r="Q41" s="17">
        <f t="shared" si="31"/>
        <v>250.70000000000002</v>
      </c>
      <c r="R41" s="11"/>
      <c r="S41" s="6"/>
      <c r="T41" s="11"/>
      <c r="U41" s="11"/>
      <c r="V41" s="11"/>
      <c r="W41" s="11"/>
      <c r="X41" s="11"/>
    </row>
    <row r="42" spans="8:24" x14ac:dyDescent="0.25">
      <c r="O42">
        <v>13.46</v>
      </c>
      <c r="P42" s="11">
        <v>10.5</v>
      </c>
      <c r="Q42" s="17">
        <f t="shared" si="31"/>
        <v>141.33000000000001</v>
      </c>
      <c r="R42" s="11"/>
    </row>
    <row r="43" spans="8:24" x14ac:dyDescent="0.25">
      <c r="O43">
        <v>5.8</v>
      </c>
      <c r="P43" s="11">
        <v>3.52</v>
      </c>
      <c r="Q43" s="17">
        <f t="shared" si="31"/>
        <v>20.416</v>
      </c>
      <c r="R43" s="11"/>
      <c r="T43" s="6"/>
    </row>
    <row r="44" spans="8:24" x14ac:dyDescent="0.25">
      <c r="O44">
        <v>7.82</v>
      </c>
      <c r="P44" s="11">
        <v>3.4</v>
      </c>
      <c r="Q44" s="17">
        <f t="shared" si="31"/>
        <v>26.588000000000001</v>
      </c>
      <c r="R44" s="11"/>
      <c r="S44" s="6"/>
    </row>
    <row r="45" spans="8:24" x14ac:dyDescent="0.25">
      <c r="O45">
        <v>14</v>
      </c>
      <c r="P45" s="11">
        <v>7.02</v>
      </c>
      <c r="Q45" s="17">
        <f t="shared" si="31"/>
        <v>98.28</v>
      </c>
    </row>
    <row r="46" spans="8:24" x14ac:dyDescent="0.25">
      <c r="Q46" s="14">
        <f>SUM(Q33:Q45)</f>
        <v>1164.2850999999998</v>
      </c>
      <c r="R46" s="4" t="s">
        <v>29</v>
      </c>
    </row>
    <row r="48" spans="8:24" x14ac:dyDescent="0.25">
      <c r="Q48">
        <f>I26-Q46</f>
        <v>38.714900000000171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B75A6-33E8-42D1-BDE3-F4CD24FA5B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478A6-2488-4D63-A328-66D7B1A200E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41C2F-C88C-4ADA-AC73-72BB87C938BD}">
  <dimension ref="S75"/>
  <sheetViews>
    <sheetView topLeftCell="A57" workbookViewId="0">
      <selection activeCell="S75" sqref="S75"/>
    </sheetView>
  </sheetViews>
  <sheetFormatPr defaultRowHeight="15" x14ac:dyDescent="0.25"/>
  <sheetData>
    <row r="75" spans="19:19" ht="16.5" x14ac:dyDescent="0.25">
      <c r="S75" s="18">
        <f t="shared" ref="S75" si="0">ROUND((O75-R75),0)</f>
        <v>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67BB3-A92B-435B-BF66-CE0D175BBC0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6B259-F6C0-49D4-9421-368751E7C90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F7FA-21DE-4771-BC11-FD5CBE376E2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20-20</vt:lpstr>
      <vt:lpstr>Sheet15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Rental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2024-11-04T11:22:14Z</dcterms:modified>
</cp:coreProperties>
</file>