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3DA6D8D-9537-438D-998A-38AAC85DF88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G84" i="1" l="1"/>
  <c r="G23" i="1"/>
  <c r="G10" i="1"/>
  <c r="G11" i="1" s="1"/>
  <c r="G8" i="1"/>
  <c r="G6" i="1"/>
  <c r="G5" i="1"/>
  <c r="G14" i="1" s="1"/>
  <c r="G12" i="1" l="1"/>
  <c r="G13" i="1" s="1"/>
  <c r="G16" i="1" s="1"/>
  <c r="G19" i="1" s="1"/>
  <c r="G20" i="1" l="1"/>
  <c r="G25" i="1"/>
  <c r="G21" i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<sst xmlns="http://schemas.openxmlformats.org/spreadsheetml/2006/main" count="24" uniqueCount="23">
  <si>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</si>
  <si>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</si>
  <si>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</si>
  <si>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</si>
  <si>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</si>
  <si>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</si>
  <si>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</si>
  <si>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</si>
  <si>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</si>
  <si>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</si>
  <si>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</si>
  <si>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</si>
  <si>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</si>
  <si>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</si>
  <si>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</si>
  <si>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</si>
  <si>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</si>
  <si>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</si>
  <si>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</si>
  <si>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draft ag</t>
  </si>
  <si>
    <t>BOI\Altamount Road\RENUKA DILIP KOTHARI</t>
  </si>
  <si>
    <t>pl consider rent 1.20 lakhs</t>
  </si>
  <si>
    <t>revised - 4.11.23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</si>
</sst>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8" fillId="0" borderId="0" xfId="0" applyNumberFormat="1" applyFont="1" applyBorder="1"/>
    <xf numFmtId="0" fontId="5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H17" sqref="H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53" t="s">
        <v>22</v>
      </c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18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40300</v>
      </c>
      <c r="D3" s="39" t="s">
        <v>17</v>
      </c>
      <c r="E3" s="5"/>
      <c r="F3" s="5"/>
      <c r="G3" s="34">
        <v>31200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2900</v>
      </c>
      <c r="D4" s="28"/>
      <c r="E4" s="5"/>
      <c r="F4" s="5"/>
      <c r="G4" s="34">
        <v>2900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37400</v>
      </c>
      <c r="D5" s="28"/>
      <c r="E5" s="5"/>
      <c r="F5" s="5"/>
      <c r="G5" s="34">
        <f>G3-G4</f>
        <v>28300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2900</v>
      </c>
      <c r="D6" s="28"/>
      <c r="E6" s="5"/>
      <c r="F6" s="5"/>
      <c r="G6" s="34">
        <f>G4</f>
        <v>2900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8</v>
      </c>
      <c r="D7" s="42">
        <v>2024</v>
      </c>
      <c r="E7" s="5"/>
      <c r="F7" s="5"/>
      <c r="G7" s="35">
        <v>8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52</v>
      </c>
      <c r="D8" s="29">
        <v>2016</v>
      </c>
      <c r="E8" s="5" t="s">
        <v>19</v>
      </c>
      <c r="F8" s="5"/>
      <c r="G8" s="35">
        <f>G9-G7</f>
        <v>52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12</v>
      </c>
      <c r="D10" s="29"/>
      <c r="E10" s="5"/>
      <c r="F10" s="5"/>
      <c r="G10" s="35">
        <f>90*G7/G9</f>
        <v>12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0.12</v>
      </c>
      <c r="D11" s="30"/>
      <c r="E11" s="5"/>
      <c r="F11" s="5"/>
      <c r="G11" s="36">
        <f>G10%</f>
        <v>0.12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348</v>
      </c>
      <c r="D12" s="28"/>
      <c r="E12" s="5"/>
      <c r="F12" s="5"/>
      <c r="G12" s="34">
        <f>G6*G11</f>
        <v>348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2552</v>
      </c>
      <c r="D13" s="28"/>
      <c r="E13" s="5"/>
      <c r="F13" s="5"/>
      <c r="G13" s="34">
        <f>G6-G12</f>
        <v>2552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37400</v>
      </c>
      <c r="D14" s="28"/>
      <c r="E14" s="5"/>
      <c r="F14" s="5"/>
      <c r="G14" s="34">
        <f>G5</f>
        <v>28300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39952</v>
      </c>
      <c r="D16" s="28"/>
      <c r="E16" s="5"/>
      <c r="F16" s="5"/>
      <c r="G16" s="39">
        <f>G14+G13</f>
        <v>30852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1203</v>
      </c>
      <c r="D18" s="29"/>
      <c r="G18" s="42">
        <v>1203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48062256</v>
      </c>
      <c r="D19" s="44"/>
      <c r="G19" s="37">
        <f>G16*G18+H20</f>
        <v>37114956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43256030.399999999</v>
      </c>
      <c r="D20" s="49"/>
      <c r="E20" s="50"/>
      <c r="G20" s="19">
        <f>G19*0.9</f>
        <v>33403460.400000002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38449804.800000004</v>
      </c>
      <c r="D21" s="31"/>
      <c r="E21" s="51"/>
      <c r="G21" s="19">
        <f>G19*0.8</f>
        <v>29691964.800000001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3488700</v>
      </c>
      <c r="D23" s="32"/>
      <c r="G23" s="38">
        <f>G4*G18</f>
        <v>3488700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52">
        <f>C19*0.03/12</f>
        <v>120155.64</v>
      </c>
      <c r="D25" s="33" t="s">
        <v>21</v>
      </c>
      <c r="E25" s="47"/>
      <c r="G25" s="52">
        <f>G19*0.03/12</f>
        <v>92787.39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20</v>
      </c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2024-11-04T07:01:49Z</dcterms:modified>
</cp:coreProperties>
</file>