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4\Shital Gupta Mradula Gupta - SBI\"/>
    </mc:Choice>
  </mc:AlternateContent>
  <xr:revisionPtr revIDLastSave="0" documentId="13_ncr:1_{D6B8928A-D9B2-4F2A-82E5-EC31C5C30AF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U15" i="1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<sst xmlns="http://schemas.openxmlformats.org/spreadsheetml/2006/main" count="49" uniqueCount="42">
  <si>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</si>
  <si>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</si>
  <si>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</si>
  <si>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</si>
  <si>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</si>
  <si>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</si>
  <si>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</si>
  <si>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</si>
  <si>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</si>
  <si>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</si>
  <si>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</si>
  <si>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</si>
  <si>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</si>
  <si>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</si>
  <si>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</si>
  <si>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</si>
  <si>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</si>
  <si>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</si>
  <si>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</si>
  <si>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</si>
  <si>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</si>
  <si>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</si>
  <si>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</si>
  <si>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</si>
  <si>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</si>
  <si>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</si>
  <si>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</si>
  <si>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</si>
  <si>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</si>
  <si>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</si>
  <si>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</si>
  <si>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</si>
  <si>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</si>
  <si>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</si>
  <si>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</si>
  <si>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</si>
  <si>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</si>
  <si>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</si>
  <si>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</si>
  <si>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Churchgate (Mumbai) Branch ) - Shital Gupta Mradula Gupta</t>
  </si>
  <si>
    <t>As per OC</t>
  </si>
  <si>
    <t>Agree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</si>
</sst>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144086</xdr:colOff>
      <xdr:row>42</xdr:row>
      <xdr:rowOff>153474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F8F7E7-1BDF-4185-897D-63032540F2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78486" cy="76972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125033</xdr:colOff>
      <xdr:row>41</xdr:row>
      <xdr:rowOff>67615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C08FCA-0426-4A52-B7C6-08530AAD30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659433" cy="673511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134560</xdr:colOff>
      <xdr:row>38</xdr:row>
      <xdr:rowOff>58142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6C113F-F091-4D85-A33E-8980E16798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68960" cy="710664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11</xdr:col>
      <xdr:colOff>210430</xdr:colOff>
      <xdr:row>44</xdr:row>
      <xdr:rowOff>115413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6C5E42-0C2D-41D6-9786-9275432C9F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306430" cy="797353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11</xdr:col>
      <xdr:colOff>362936</xdr:colOff>
      <xdr:row>54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B5DA06-DEE3-4E4D-BD01-4F02456D62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068536" cy="9002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17</xdr:col>
      <xdr:colOff>296252</xdr:colOff>
      <xdr:row>47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CAB2B2-4648-4DBA-A4EE-8198DB0A03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001852" cy="899285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334613</xdr:colOff>
      <xdr:row>38</xdr:row>
      <xdr:rowOff>67668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6C3639-4C5F-4308-8AA5-A8C6D3BED0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69013" cy="711616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277455</xdr:colOff>
      <xdr:row>40</xdr:row>
      <xdr:rowOff>96300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A22F4C-930B-46DC-8138-62CE83DC6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11855" cy="75258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277455</xdr:colOff>
      <xdr:row>38</xdr:row>
      <xdr:rowOff>984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256691-34F0-4BB7-9B90-D9A6C8968A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11855" cy="70494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25" zoomScaleNormal="100" workbookViewId="0">
      <selection activeCell="V36" sqref="V3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0" t="s">
        <v>35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778</v>
      </c>
      <c r="C3" s="4">
        <f>B3*1.2</f>
        <v>933.59999999999991</v>
      </c>
      <c r="D3" s="4">
        <f t="shared" ref="D3:D14" si="2">C3*1.2</f>
        <v>1120.32</v>
      </c>
      <c r="E3" s="5">
        <f t="shared" ref="E3:E14" si="3">R3</f>
        <v>14000000</v>
      </c>
      <c r="F3" s="9">
        <f t="shared" ref="F3:F14" si="4">ROUND((E3/B3),0)</f>
        <v>17995</v>
      </c>
      <c r="G3" s="9">
        <f t="shared" ref="G3:G14" si="5">ROUND((E3/C3),0)</f>
        <v>14996</v>
      </c>
      <c r="H3" s="9">
        <f t="shared" ref="H3:H14" si="6">ROUND((E3/D3),0)</f>
        <v>12496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778</v>
      </c>
      <c r="R3" s="2">
        <v>14000000</v>
      </c>
    </row>
    <row r="4" spans="1:20" x14ac:dyDescent="0.25">
      <c r="A4" s="4">
        <f t="shared" ref="A4:A9" si="9">N4</f>
        <v>0</v>
      </c>
      <c r="B4" s="4">
        <f t="shared" ref="B4:B9" si="10">Q4</f>
        <v>805</v>
      </c>
      <c r="C4" s="4">
        <f t="shared" ref="C4:C9" si="11">B4*1.2</f>
        <v>966</v>
      </c>
      <c r="D4" s="4">
        <f t="shared" ref="D4:D9" si="12">C4*1.2</f>
        <v>1159.2</v>
      </c>
      <c r="E4" s="5">
        <f t="shared" ref="E4:E9" si="13">R4</f>
        <v>21100000</v>
      </c>
      <c r="F4" s="9">
        <f t="shared" ref="F4:F9" si="14">ROUND((E4/B4),0)</f>
        <v>26211</v>
      </c>
      <c r="G4" s="9">
        <f t="shared" ref="G4:G9" si="15">ROUND((E4/C4),0)</f>
        <v>21843</v>
      </c>
      <c r="H4" s="9">
        <f t="shared" ref="H4:H9" si="16">ROUND((E4/D4),0)</f>
        <v>18202</v>
      </c>
      <c r="I4" s="4" t="e">
        <f>#REF!</f>
        <v>#REF!</v>
      </c>
      <c r="J4" s="4">
        <f t="shared" ref="J4:J9" si="17">S4</f>
        <v>0</v>
      </c>
      <c r="O4">
        <v>0</v>
      </c>
      <c r="P4">
        <v>966</v>
      </c>
      <c r="Q4">
        <f t="shared" ref="Q4:Q9" si="18">P4/1.2</f>
        <v>805</v>
      </c>
      <c r="R4" s="2">
        <v>21100000</v>
      </c>
    </row>
    <row r="5" spans="1:20" x14ac:dyDescent="0.25">
      <c r="A5" s="4">
        <f t="shared" si="9"/>
        <v>0</v>
      </c>
      <c r="B5" s="4">
        <f t="shared" si="10"/>
        <v>805</v>
      </c>
      <c r="C5" s="4">
        <f t="shared" si="11"/>
        <v>966</v>
      </c>
      <c r="D5" s="4">
        <f t="shared" si="12"/>
        <v>1159.2</v>
      </c>
      <c r="E5" s="5">
        <f t="shared" si="13"/>
        <v>21100000</v>
      </c>
      <c r="F5" s="9">
        <f t="shared" si="14"/>
        <v>26211</v>
      </c>
      <c r="G5" s="9">
        <f t="shared" si="15"/>
        <v>21843</v>
      </c>
      <c r="H5" s="9">
        <f t="shared" si="16"/>
        <v>18202</v>
      </c>
      <c r="I5" s="4" t="e">
        <f>#REF!</f>
        <v>#REF!</v>
      </c>
      <c r="J5" s="4">
        <f t="shared" si="17"/>
        <v>0</v>
      </c>
      <c r="O5">
        <v>0</v>
      </c>
      <c r="P5">
        <f t="shared" ref="P5:P9" si="19">O5/1.2</f>
        <v>0</v>
      </c>
      <c r="Q5">
        <v>805</v>
      </c>
      <c r="R5" s="2">
        <v>21100000</v>
      </c>
    </row>
    <row r="6" spans="1:20" x14ac:dyDescent="0.25">
      <c r="A6" s="4">
        <f t="shared" si="9"/>
        <v>0</v>
      </c>
      <c r="B6" s="4">
        <f t="shared" si="10"/>
        <v>778</v>
      </c>
      <c r="C6" s="4">
        <f t="shared" si="11"/>
        <v>933.59999999999991</v>
      </c>
      <c r="D6" s="4">
        <f t="shared" si="12"/>
        <v>1120.32</v>
      </c>
      <c r="E6" s="5">
        <f t="shared" si="13"/>
        <v>18000000</v>
      </c>
      <c r="F6" s="9">
        <f t="shared" si="14"/>
        <v>23136</v>
      </c>
      <c r="G6" s="9">
        <f t="shared" si="15"/>
        <v>19280</v>
      </c>
      <c r="H6" s="9">
        <f t="shared" si="16"/>
        <v>16067</v>
      </c>
      <c r="I6" s="4" t="e">
        <f>#REF!</f>
        <v>#REF!</v>
      </c>
      <c r="J6" s="4">
        <f t="shared" si="17"/>
        <v>0</v>
      </c>
      <c r="O6">
        <v>0</v>
      </c>
      <c r="P6">
        <f t="shared" si="19"/>
        <v>0</v>
      </c>
      <c r="Q6">
        <v>778</v>
      </c>
      <c r="R6" s="2">
        <v>18000000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9"/>
        <v>0</v>
      </c>
      <c r="Q7">
        <f t="shared" si="18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9"/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0" t="s">
        <v>36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</row>
    <row r="16" spans="1:20" x14ac:dyDescent="0.25">
      <c r="A16" s="4">
        <f t="shared" ref="A16:A28" si="32">N16</f>
        <v>0</v>
      </c>
      <c r="B16" s="4">
        <f t="shared" ref="B16:B28" si="33">Q16</f>
        <v>953</v>
      </c>
      <c r="C16" s="4">
        <f>B16*1.2</f>
        <v>1143.5999999999999</v>
      </c>
      <c r="D16" s="4">
        <f t="shared" ref="D16:D28" si="34">C16*1.2</f>
        <v>1372.32</v>
      </c>
      <c r="E16" s="5">
        <f t="shared" ref="E16:E28" si="35">R16</f>
        <v>30000000</v>
      </c>
      <c r="F16" s="9">
        <f t="shared" ref="F16:F28" si="36">ROUND((E16/B16),0)</f>
        <v>31480</v>
      </c>
      <c r="G16" s="9">
        <f t="shared" ref="G16:G28" si="37">ROUND((E16/C16),0)</f>
        <v>26233</v>
      </c>
      <c r="H16" s="9">
        <f t="shared" ref="H16:H28" si="38">ROUND((E16/D16),0)</f>
        <v>21861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953</v>
      </c>
      <c r="R16" s="2">
        <v>30000000</v>
      </c>
    </row>
    <row r="17" spans="1:24" x14ac:dyDescent="0.25">
      <c r="A17" s="4">
        <f t="shared" si="32"/>
        <v>0</v>
      </c>
      <c r="B17" s="4">
        <f t="shared" si="33"/>
        <v>807</v>
      </c>
      <c r="C17" s="4">
        <f t="shared" ref="C17:C28" si="41">B17*1.2</f>
        <v>968.4</v>
      </c>
      <c r="D17" s="4">
        <f t="shared" si="34"/>
        <v>1162.08</v>
      </c>
      <c r="E17" s="5">
        <f t="shared" si="35"/>
        <v>30000000</v>
      </c>
      <c r="F17" s="9">
        <f t="shared" si="36"/>
        <v>37175</v>
      </c>
      <c r="G17" s="9">
        <f t="shared" si="37"/>
        <v>30979</v>
      </c>
      <c r="H17" s="9">
        <f t="shared" si="38"/>
        <v>25816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807</v>
      </c>
      <c r="R17" s="2">
        <v>30000000</v>
      </c>
    </row>
    <row r="18" spans="1:24" x14ac:dyDescent="0.25">
      <c r="A18" s="4">
        <f t="shared" si="32"/>
        <v>0</v>
      </c>
      <c r="B18" s="4">
        <f t="shared" si="33"/>
        <v>1250</v>
      </c>
      <c r="C18" s="4">
        <f t="shared" si="41"/>
        <v>1500</v>
      </c>
      <c r="D18" s="4">
        <f t="shared" si="34"/>
        <v>1800</v>
      </c>
      <c r="E18" s="5">
        <f t="shared" si="35"/>
        <v>45000000</v>
      </c>
      <c r="F18" s="9">
        <f t="shared" si="36"/>
        <v>36000</v>
      </c>
      <c r="G18" s="9">
        <f t="shared" si="37"/>
        <v>30000</v>
      </c>
      <c r="H18" s="9">
        <f t="shared" si="38"/>
        <v>25000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1250</v>
      </c>
      <c r="R18" s="2">
        <v>45000000</v>
      </c>
    </row>
    <row r="19" spans="1:24" x14ac:dyDescent="0.25">
      <c r="A19" s="4">
        <f t="shared" si="32"/>
        <v>0</v>
      </c>
      <c r="B19" s="4">
        <f t="shared" si="33"/>
        <v>1100</v>
      </c>
      <c r="C19" s="4">
        <f t="shared" si="41"/>
        <v>1320</v>
      </c>
      <c r="D19" s="4">
        <f t="shared" si="34"/>
        <v>1584</v>
      </c>
      <c r="E19" s="5">
        <f t="shared" si="35"/>
        <v>32000000</v>
      </c>
      <c r="F19" s="9">
        <f t="shared" si="36"/>
        <v>29091</v>
      </c>
      <c r="G19" s="9">
        <f t="shared" si="37"/>
        <v>24242</v>
      </c>
      <c r="H19" s="9">
        <f t="shared" si="38"/>
        <v>20202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1100</v>
      </c>
      <c r="R19" s="2">
        <v>32000000</v>
      </c>
    </row>
    <row r="20" spans="1:24" x14ac:dyDescent="0.25">
      <c r="A20" s="4">
        <f t="shared" si="32"/>
        <v>0</v>
      </c>
      <c r="B20" s="4">
        <f t="shared" si="33"/>
        <v>1586</v>
      </c>
      <c r="C20" s="4">
        <f t="shared" si="41"/>
        <v>1903.1999999999998</v>
      </c>
      <c r="D20" s="4">
        <f t="shared" si="34"/>
        <v>2283.8399999999997</v>
      </c>
      <c r="E20" s="5">
        <f t="shared" si="35"/>
        <v>60000000</v>
      </c>
      <c r="F20" s="9">
        <f t="shared" si="36"/>
        <v>37831</v>
      </c>
      <c r="G20" s="9">
        <f t="shared" si="37"/>
        <v>31526</v>
      </c>
      <c r="H20" s="9">
        <f t="shared" si="38"/>
        <v>26272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1586</v>
      </c>
      <c r="R20" s="2">
        <v>60000000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32000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E31" t="s">
        <v>41</v>
      </c>
      <c r="F31" s="7">
        <v>798</v>
      </c>
      <c r="S31" s="10"/>
      <c r="T31" s="10"/>
      <c r="U31" s="17" t="s">
        <v>15</v>
      </c>
      <c r="V31" s="18"/>
      <c r="W31" s="19">
        <f>W29-W30</f>
        <v>29500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9:25" ht="15.75" x14ac:dyDescent="0.25">
      <c r="S33" s="10"/>
      <c r="T33" s="10"/>
      <c r="U33" s="17" t="s">
        <v>17</v>
      </c>
      <c r="V33" s="23"/>
      <c r="W33" s="24">
        <f>X33-X34</f>
        <v>23</v>
      </c>
      <c r="X33" s="25">
        <v>2024</v>
      </c>
    </row>
    <row r="34" spans="9:25" ht="15.75" x14ac:dyDescent="0.25">
      <c r="S34" s="10"/>
      <c r="T34" s="10"/>
      <c r="U34" s="17" t="s">
        <v>18</v>
      </c>
      <c r="V34" s="23"/>
      <c r="W34" s="24">
        <f>W35-W33</f>
        <v>37</v>
      </c>
      <c r="X34" s="31">
        <v>2001</v>
      </c>
      <c r="Y34" t="s">
        <v>40</v>
      </c>
    </row>
    <row r="35" spans="9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9:25" ht="39" customHeight="1" x14ac:dyDescent="0.25">
      <c r="P36" s="41" t="s">
        <v>39</v>
      </c>
      <c r="Q36" s="41"/>
      <c r="R36" s="41"/>
      <c r="S36" s="41"/>
      <c r="T36" s="42"/>
      <c r="U36" s="21" t="s">
        <v>20</v>
      </c>
      <c r="V36" s="23"/>
      <c r="W36" s="24">
        <f>90*W33/W35</f>
        <v>34.5</v>
      </c>
      <c r="X36" s="24"/>
    </row>
    <row r="37" spans="9:25" ht="15.75" x14ac:dyDescent="0.25">
      <c r="U37" s="17"/>
      <c r="V37" s="26"/>
      <c r="W37" s="27">
        <f>W36%</f>
        <v>0.34499999999999997</v>
      </c>
      <c r="X37" s="27"/>
    </row>
    <row r="38" spans="9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862.49999999999989</v>
      </c>
      <c r="X38" s="22"/>
    </row>
    <row r="39" spans="9:25" ht="15.75" x14ac:dyDescent="0.25">
      <c r="I39">
        <v>2.5</v>
      </c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1637.5</v>
      </c>
      <c r="X39" s="22"/>
    </row>
    <row r="40" spans="9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29500</v>
      </c>
      <c r="X40" s="22"/>
    </row>
    <row r="41" spans="9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9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31137.5</v>
      </c>
      <c r="X42" s="22"/>
    </row>
    <row r="43" spans="9:25" ht="15.75" x14ac:dyDescent="0.25">
      <c r="S43" s="10"/>
      <c r="T43" s="10"/>
      <c r="U43" s="23"/>
      <c r="V43" s="23"/>
      <c r="W43" s="24"/>
      <c r="X43" s="24"/>
    </row>
    <row r="44" spans="9:25" ht="15.75" x14ac:dyDescent="0.25">
      <c r="S44" s="10"/>
      <c r="T44" s="10"/>
      <c r="U44" s="28" t="s">
        <v>37</v>
      </c>
      <c r="V44" s="30"/>
      <c r="W44" s="25">
        <v>798</v>
      </c>
      <c r="X44" s="24"/>
    </row>
    <row r="45" spans="9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24847725</v>
      </c>
      <c r="X45" s="33"/>
    </row>
    <row r="46" spans="9:25" ht="15.75" x14ac:dyDescent="0.25">
      <c r="S46" s="11"/>
      <c r="T46" s="10"/>
      <c r="U46" s="17" t="s">
        <v>24</v>
      </c>
      <c r="V46" s="23"/>
      <c r="W46" s="34">
        <f>W45*0.98</f>
        <v>24350770.5</v>
      </c>
    </row>
    <row r="47" spans="9:25" ht="15.75" x14ac:dyDescent="0.25">
      <c r="S47" s="10"/>
      <c r="T47" s="10"/>
      <c r="U47" s="17" t="s">
        <v>25</v>
      </c>
      <c r="V47" s="23"/>
      <c r="W47" s="34">
        <f>W45*0.8</f>
        <v>19878180</v>
      </c>
      <c r="X47" s="34"/>
    </row>
    <row r="48" spans="9:25" ht="15.75" x14ac:dyDescent="0.25">
      <c r="O48" s="10"/>
      <c r="P48" s="10"/>
      <c r="Q48" s="10"/>
      <c r="R48" s="10"/>
      <c r="S48" s="10"/>
      <c r="T48" s="10"/>
      <c r="U48" s="17"/>
      <c r="V48" s="23"/>
      <c r="W48" s="35"/>
      <c r="X48" s="24"/>
    </row>
    <row r="49" spans="21:24" ht="15.75" x14ac:dyDescent="0.25">
      <c r="U49" s="36" t="s">
        <v>26</v>
      </c>
      <c r="V49" s="37"/>
      <c r="W49" s="38">
        <f>W30*W44</f>
        <v>1995000</v>
      </c>
      <c r="X49" s="38"/>
    </row>
    <row r="50" spans="21:24" ht="15.75" x14ac:dyDescent="0.25">
      <c r="U50" s="17" t="s">
        <v>27</v>
      </c>
      <c r="V50" s="23"/>
      <c r="W50" s="35"/>
      <c r="X50" s="35"/>
    </row>
    <row r="51" spans="21:24" ht="15.75" x14ac:dyDescent="0.25">
      <c r="U51" s="39" t="s">
        <v>28</v>
      </c>
      <c r="V51" s="35"/>
      <c r="W51" s="34">
        <f>W45*0.025/12</f>
        <v>51766.09375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R13" sqref="R13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T15:U15"/>
  <sheetViews>
    <sheetView topLeftCell="A6" workbookViewId="0">
      <selection activeCell="U16" sqref="U16"/>
    </sheetView>
  </sheetViews>
  <sheetFormatPr defaultRowHeight="15" x14ac:dyDescent="0.25"/>
  <sheetData>
    <row r="15" spans="20:21" x14ac:dyDescent="0.25">
      <c r="T15">
        <v>89.75</v>
      </c>
      <c r="U15">
        <f>T15*10.764</f>
        <v>966.06899999999996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R11" sqref="R11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O12" sqref="O1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V16" sqref="V1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T14" sqref="T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S8" sqref="S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2024-10-17T11:19:18Z</dcterms:modified>
</cp:coreProperties>
</file>