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BINU SURENDRAN\RATE VERIVICATION\October - 2024\"/>
    </mc:Choice>
  </mc:AlternateContent>
  <xr:revisionPtr revIDLastSave="0" documentId="13_ncr:1_{ED035629-A250-4A20-A178-4003A45A0B0D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4" sheetId="16" r:id="rId3"/>
    <sheet name="Sheet5" sheetId="17" r:id="rId4"/>
    <sheet name="Sheet6" sheetId="18" r:id="rId5"/>
    <sheet name="Sheet7" sheetId="19" r:id="rId6"/>
    <sheet name="Sheet8" sheetId="20" r:id="rId7"/>
    <sheet name="Sheet9" sheetId="21" r:id="rId8"/>
    <sheet name="Sheet10" sheetId="22" r:id="rId9"/>
    <sheet name="Sheet11" sheetId="23" r:id="rId10"/>
    <sheet name="Sheet12" sheetId="24" r:id="rId11"/>
    <sheet name="Sheet3" sheetId="26" r:id="rId12"/>
    <sheet name="Sheet14" sheetId="28" r:id="rId13"/>
  </sheets>
  <calcPr calcId="191029"/>
</workbook>
</file>

<file path=xl/calcChain.xml><?xml version="1.0" encoding="utf-8"?>
<calcChain xmlns="http://schemas.openxmlformats.org/spreadsheetml/2006/main">
  <c r="P18" i="4" l="1"/>
  <c r="P17" i="4"/>
  <c r="P16" i="4"/>
  <c r="P12" i="4" l="1"/>
  <c r="Q12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P5" i="4"/>
  <c r="Q5" i="4" s="1"/>
  <c r="Q4" i="4"/>
  <c r="P3" i="4"/>
  <c r="P21" i="4"/>
  <c r="Q21" i="4" s="1"/>
  <c r="P20" i="4"/>
  <c r="Q20" i="4" s="1"/>
  <c r="Q19" i="4"/>
  <c r="P19" i="4"/>
  <c r="Q18" i="4"/>
  <c r="Q17" i="4"/>
  <c r="Q16" i="4"/>
  <c r="P22" i="4" l="1"/>
  <c r="Q22" i="4" s="1"/>
  <c r="P23" i="4" l="1"/>
  <c r="Q23" i="4" s="1"/>
  <c r="P13" i="4" l="1"/>
  <c r="Q13" i="4" s="1"/>
  <c r="Q24" i="4"/>
  <c r="P24" i="4"/>
  <c r="V9" i="4" l="1"/>
  <c r="V26" i="4" l="1"/>
  <c r="V8" i="4"/>
  <c r="V7" i="4"/>
  <c r="V16" i="4" s="1"/>
  <c r="V10" i="4" l="1"/>
  <c r="V12" i="4"/>
  <c r="V13" i="4" l="1"/>
  <c r="V14" i="4" s="1"/>
  <c r="V15" i="4" s="1"/>
  <c r="V18" i="4" s="1"/>
  <c r="A6" i="4"/>
  <c r="B6" i="4"/>
  <c r="C6" i="4" s="1"/>
  <c r="E6" i="4"/>
  <c r="I6" i="4"/>
  <c r="J6" i="4"/>
  <c r="V21" i="4" l="1"/>
  <c r="V23" i="4" s="1"/>
  <c r="G6" i="4"/>
  <c r="D6" i="4"/>
  <c r="H6" i="4" s="1"/>
  <c r="F6" i="4"/>
  <c r="V24" i="4" l="1"/>
  <c r="V28" i="4"/>
  <c r="V25" i="4"/>
  <c r="P25" i="4"/>
  <c r="Q25" i="4" s="1"/>
  <c r="B18" i="4" l="1"/>
  <c r="J18" i="4"/>
  <c r="I18" i="4"/>
  <c r="E18" i="4"/>
  <c r="A18" i="4"/>
  <c r="B17" i="4"/>
  <c r="J17" i="4"/>
  <c r="I17" i="4"/>
  <c r="E17" i="4"/>
  <c r="A17" i="4"/>
  <c r="B16" i="4"/>
  <c r="J16" i="4"/>
  <c r="I16" i="4"/>
  <c r="E16" i="4"/>
  <c r="A16" i="4"/>
  <c r="C16" i="4" l="1"/>
  <c r="D16" i="4" s="1"/>
  <c r="H16" i="4" s="1"/>
  <c r="C17" i="4"/>
  <c r="G17" i="4" s="1"/>
  <c r="C18" i="4"/>
  <c r="D18" i="4" s="1"/>
  <c r="H18" i="4" s="1"/>
  <c r="F16" i="4"/>
  <c r="F17" i="4"/>
  <c r="F18" i="4"/>
  <c r="G18" i="4" l="1"/>
  <c r="D17" i="4"/>
  <c r="H17" i="4" s="1"/>
  <c r="G16" i="4"/>
  <c r="P14" i="4"/>
  <c r="Q14" i="4" s="1"/>
  <c r="J14" i="4" l="1"/>
  <c r="I14" i="4"/>
  <c r="E14" i="4"/>
  <c r="B14" i="4"/>
  <c r="C14" i="4" s="1"/>
  <c r="D14" i="4" s="1"/>
  <c r="A14" i="4"/>
  <c r="J13" i="4"/>
  <c r="I13" i="4"/>
  <c r="E13" i="4"/>
  <c r="B13" i="4"/>
  <c r="C13" i="4" s="1"/>
  <c r="A13" i="4"/>
  <c r="E55" i="17"/>
  <c r="E56" i="17"/>
  <c r="H14" i="4" l="1"/>
  <c r="G14" i="4"/>
  <c r="D13" i="4"/>
  <c r="H13" i="4" s="1"/>
  <c r="G13" i="4"/>
  <c r="F13" i="4"/>
  <c r="F14" i="4"/>
  <c r="B12" i="4" l="1"/>
  <c r="C12" i="4" s="1"/>
  <c r="D12" i="4" s="1"/>
  <c r="J12" i="4"/>
  <c r="I12" i="4"/>
  <c r="E12" i="4"/>
  <c r="A12" i="4"/>
  <c r="B11" i="4"/>
  <c r="C11" i="4" s="1"/>
  <c r="J11" i="4"/>
  <c r="I11" i="4"/>
  <c r="E11" i="4"/>
  <c r="A11" i="4"/>
  <c r="B10" i="4"/>
  <c r="C10" i="4" s="1"/>
  <c r="J10" i="4"/>
  <c r="I10" i="4"/>
  <c r="E10" i="4"/>
  <c r="A10" i="4"/>
  <c r="B9" i="4"/>
  <c r="C9" i="4" s="1"/>
  <c r="J9" i="4"/>
  <c r="I9" i="4"/>
  <c r="E9" i="4"/>
  <c r="A9" i="4"/>
  <c r="B8" i="4"/>
  <c r="J8" i="4"/>
  <c r="I8" i="4"/>
  <c r="E8" i="4"/>
  <c r="A8" i="4"/>
  <c r="D9" i="4" l="1"/>
  <c r="H9" i="4" s="1"/>
  <c r="G10" i="4"/>
  <c r="D11" i="4"/>
  <c r="H11" i="4" s="1"/>
  <c r="C8" i="4"/>
  <c r="D8" i="4" s="1"/>
  <c r="H8" i="4" s="1"/>
  <c r="F8" i="4"/>
  <c r="H12" i="4"/>
  <c r="F9" i="4"/>
  <c r="F10" i="4"/>
  <c r="F11" i="4"/>
  <c r="F12" i="4"/>
  <c r="G12" i="4"/>
  <c r="G9" i="4" l="1"/>
  <c r="G11" i="4"/>
  <c r="G8" i="4"/>
  <c r="D10" i="4"/>
  <c r="H10" i="4" s="1"/>
  <c r="B5" i="4"/>
  <c r="C5" i="4" s="1"/>
  <c r="J5" i="4"/>
  <c r="I5" i="4"/>
  <c r="E5" i="4"/>
  <c r="A5" i="4"/>
  <c r="B4" i="4"/>
  <c r="C4" i="4" s="1"/>
  <c r="J4" i="4"/>
  <c r="I4" i="4"/>
  <c r="E4" i="4"/>
  <c r="A4" i="4"/>
  <c r="B3" i="4"/>
  <c r="C3" i="4" s="1"/>
  <c r="J3" i="4"/>
  <c r="I3" i="4"/>
  <c r="E3" i="4"/>
  <c r="A3" i="4"/>
  <c r="F5" i="4" l="1"/>
  <c r="D3" i="4"/>
  <c r="H3" i="4" s="1"/>
  <c r="G3" i="4"/>
  <c r="F3" i="4"/>
  <c r="G4" i="4"/>
  <c r="D4" i="4"/>
  <c r="H4" i="4" s="1"/>
  <c r="F4" i="4"/>
  <c r="D5" i="4"/>
  <c r="H5" i="4" s="1"/>
  <c r="G5" i="4"/>
  <c r="B7" i="4" l="1"/>
  <c r="J7" i="4"/>
  <c r="I7" i="4"/>
  <c r="E7" i="4"/>
  <c r="A7" i="4"/>
  <c r="C7" i="4" l="1"/>
  <c r="D7" i="4" s="1"/>
  <c r="H7" i="4" s="1"/>
  <c r="F7" i="4"/>
  <c r="B25" i="4"/>
  <c r="C25" i="4" s="1"/>
  <c r="D25" i="4" s="1"/>
  <c r="J25" i="4"/>
  <c r="I25" i="4"/>
  <c r="E25" i="4"/>
  <c r="A25" i="4"/>
  <c r="B24" i="4"/>
  <c r="C24" i="4" s="1"/>
  <c r="D24" i="4" s="1"/>
  <c r="J24" i="4"/>
  <c r="I24" i="4"/>
  <c r="E24" i="4"/>
  <c r="A24" i="4"/>
  <c r="B23" i="4"/>
  <c r="C23" i="4" s="1"/>
  <c r="D23" i="4" s="1"/>
  <c r="J23" i="4"/>
  <c r="I23" i="4"/>
  <c r="E23" i="4"/>
  <c r="A23" i="4"/>
  <c r="B22" i="4"/>
  <c r="C22" i="4" s="1"/>
  <c r="D22" i="4" s="1"/>
  <c r="J22" i="4"/>
  <c r="I22" i="4"/>
  <c r="E22" i="4"/>
  <c r="A22" i="4"/>
  <c r="B21" i="4"/>
  <c r="C21" i="4" s="1"/>
  <c r="D21" i="4" s="1"/>
  <c r="J21" i="4"/>
  <c r="I21" i="4"/>
  <c r="E21" i="4"/>
  <c r="A21" i="4"/>
  <c r="B20" i="4"/>
  <c r="C20" i="4" s="1"/>
  <c r="J20" i="4"/>
  <c r="I20" i="4"/>
  <c r="E20" i="4"/>
  <c r="A20" i="4"/>
  <c r="B19" i="4"/>
  <c r="J19" i="4"/>
  <c r="I19" i="4"/>
  <c r="E19" i="4"/>
  <c r="A19" i="4"/>
  <c r="G7" i="4" l="1"/>
  <c r="C19" i="4"/>
  <c r="D19" i="4" s="1"/>
  <c r="H19" i="4" s="1"/>
  <c r="H24" i="4"/>
  <c r="H23" i="4"/>
  <c r="H21" i="4"/>
  <c r="H25" i="4"/>
  <c r="H22" i="4"/>
  <c r="D20" i="4"/>
  <c r="H20" i="4" s="1"/>
  <c r="G20" i="4"/>
  <c r="F19" i="4"/>
  <c r="F20" i="4"/>
  <c r="F21" i="4"/>
  <c r="F22" i="4"/>
  <c r="F23" i="4"/>
  <c r="F24" i="4"/>
  <c r="F25" i="4"/>
  <c r="G21" i="4"/>
  <c r="G22" i="4"/>
  <c r="G23" i="4"/>
  <c r="G24" i="4"/>
  <c r="G25" i="4"/>
  <c r="G19" i="4" l="1"/>
</calcChain>
</file>

<file path=xl/sharedStrings.xml><?xml version="1.0" encoding="utf-8"?>
<sst xmlns="http://schemas.openxmlformats.org/spreadsheetml/2006/main" count="44" uniqueCount="41">
  <si>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</si>
  <si>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</si>
  <si>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</si>
  <si>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</si>
  <si>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</si>
  <si>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</si>
  <si>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</si>
  <si>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</si>
  <si>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</si>
  <si>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Saleable area (20 + 20%)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</si>
  <si>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</si>
  <si>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</si>
  <si>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</si>
  <si>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</si>
  <si>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</si>
  <si>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</si>
  <si>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</si>
  <si>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</si>
  <si>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</si>
  <si>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</si>
  <si>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</si>
  <si>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</si>
  <si>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</si>
  <si>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</si>
  <si>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</si>
  <si>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</si>
  <si>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Price Indicators</t>
  </si>
  <si>
    <t>Index-II</t>
  </si>
  <si>
    <t>TOTAL FMV</t>
  </si>
  <si>
    <t>sq.ft</t>
  </si>
  <si>
    <t>Fair Market Value</t>
  </si>
  <si>
    <t xml:space="preserve">Measured carpet </t>
  </si>
  <si>
    <t>Rate on Built up  area (10%)</t>
  </si>
  <si>
    <t>Built up area (10%)</t>
  </si>
  <si>
    <t>Agreement Value</t>
  </si>
  <si>
    <t>Depreciation (100-10)X24/60</t>
  </si>
  <si>
    <t>Flat no Nl 5/13 to 5/15 Ground floor Bldg sector no 11 Nerul</t>
  </si>
  <si>
    <t>BUA -Flat No.NL/5-13/2:9</t>
  </si>
  <si>
    <t>APPROX</t>
  </si>
  <si>
    <t>rate on BUA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</si>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</sst>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2" borderId="0" xfId="0" applyFont="1" applyFill="1" applyAlignment="1">
      <alignment wrapText="1"/>
    </xf>
    <xf numFmtId="0" fontId="1" fillId="2" borderId="0" xfId="0" applyFont="1" applyFill="1"/>
    <xf numFmtId="43" fontId="0" fillId="0" borderId="0" xfId="0" applyNumberFormat="1"/>
    <xf numFmtId="43" fontId="6" fillId="0" borderId="0" xfId="1" applyFont="1" applyFill="1" applyBorder="1"/>
    <xf numFmtId="43" fontId="5" fillId="0" borderId="0" xfId="1" applyFont="1" applyFill="1" applyBorder="1"/>
    <xf numFmtId="43" fontId="6" fillId="0" borderId="4" xfId="1" applyFont="1" applyFill="1" applyBorder="1"/>
    <xf numFmtId="0" fontId="5" fillId="0" borderId="3" xfId="0" applyFont="1" applyBorder="1"/>
    <xf numFmtId="0" fontId="6" fillId="0" borderId="4" xfId="0" applyFont="1" applyBorder="1"/>
    <xf numFmtId="0" fontId="7" fillId="0" borderId="3" xfId="0" applyFont="1" applyBorder="1"/>
    <xf numFmtId="0" fontId="8" fillId="0" borderId="4" xfId="0" applyFont="1" applyBorder="1"/>
    <xf numFmtId="0" fontId="2" fillId="0" borderId="3" xfId="0" applyFont="1" applyBorder="1"/>
    <xf numFmtId="43" fontId="9" fillId="0" borderId="4" xfId="0" applyNumberFormat="1" applyFont="1" applyBorder="1"/>
    <xf numFmtId="0" fontId="9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Fill="1"/>
    <xf numFmtId="4" fontId="1" fillId="0" borderId="0" xfId="0" applyNumberFormat="1" applyFont="1" applyFill="1"/>
    <xf numFmtId="0" fontId="0" fillId="0" borderId="0" xfId="0" applyFill="1"/>
    <xf numFmtId="0" fontId="4" fillId="0" borderId="0" xfId="0" applyFont="1" applyAlignment="1">
      <alignment horizontal="center" vertical="center"/>
    </xf>
    <xf numFmtId="4" fontId="0" fillId="0" borderId="0" xfId="0" applyNumberFormat="1" applyFill="1"/>
    <xf numFmtId="2" fontId="0" fillId="0" borderId="0" xfId="0" applyNumberFormat="1" applyAlignment="1">
      <alignment wrapText="1"/>
    </xf>
    <xf numFmtId="2" fontId="0" fillId="0" borderId="0" xfId="0" applyNumberFormat="1"/>
    <xf numFmtId="2" fontId="0" fillId="0" borderId="0" xfId="0" applyNumberFormat="1" applyFill="1"/>
    <xf numFmtId="2" fontId="11" fillId="0" borderId="0" xfId="0" applyNumberFormat="1" applyFont="1"/>
    <xf numFmtId="43" fontId="1" fillId="0" borderId="0" xfId="1" applyFont="1"/>
    <xf numFmtId="2" fontId="6" fillId="0" borderId="0" xfId="1" applyNumberFormat="1" applyFont="1" applyFill="1" applyBorder="1"/>
    <xf numFmtId="2" fontId="0" fillId="0" borderId="6" xfId="0" applyNumberFormat="1" applyBorder="1"/>
    <xf numFmtId="43" fontId="6" fillId="0" borderId="0" xfId="1" applyFont="1" applyBorder="1"/>
    <xf numFmtId="0" fontId="0" fillId="0" borderId="0" xfId="0" applyFill="1" applyAlignment="1">
      <alignment wrapText="1"/>
    </xf>
    <xf numFmtId="43" fontId="5" fillId="0" borderId="1" xfId="1" applyFont="1" applyFill="1" applyBorder="1"/>
    <xf numFmtId="2" fontId="6" fillId="0" borderId="1" xfId="1" applyNumberFormat="1" applyFont="1" applyFill="1" applyBorder="1"/>
    <xf numFmtId="0" fontId="5" fillId="0" borderId="0" xfId="0" applyFont="1"/>
    <xf numFmtId="0" fontId="7" fillId="0" borderId="0" xfId="0" applyFont="1"/>
    <xf numFmtId="2" fontId="9" fillId="0" borderId="0" xfId="0" applyNumberFormat="1" applyFont="1"/>
    <xf numFmtId="2" fontId="13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14" fontId="1" fillId="0" borderId="0" xfId="0" applyNumberFormat="1" applyFont="1" applyAlignment="1">
      <alignment horizontal="right"/>
    </xf>
    <xf numFmtId="43" fontId="2" fillId="0" borderId="0" xfId="0" applyNumberFormat="1" applyFont="1"/>
    <xf numFmtId="0" fontId="6" fillId="0" borderId="0" xfId="0" applyFont="1" applyFill="1" applyBorder="1"/>
    <xf numFmtId="10" fontId="6" fillId="0" borderId="0" xfId="0" applyNumberFormat="1" applyFont="1" applyFill="1" applyBorder="1"/>
    <xf numFmtId="0" fontId="8" fillId="0" borderId="0" xfId="0" applyFont="1" applyBorder="1"/>
    <xf numFmtId="43" fontId="9" fillId="0" borderId="0" xfId="0" applyNumberFormat="1" applyFont="1" applyBorder="1"/>
    <xf numFmtId="0" fontId="9" fillId="0" borderId="0" xfId="0" applyFont="1" applyBorder="1"/>
    <xf numFmtId="0" fontId="0" fillId="0" borderId="0" xfId="0" applyBorder="1"/>
    <xf numFmtId="0" fontId="0" fillId="0" borderId="0" xfId="0" applyFill="1" applyBorder="1"/>
    <xf numFmtId="0" fontId="12" fillId="0" borderId="0" xfId="0" applyFont="1" applyFill="1" applyBorder="1"/>
    <xf numFmtId="0" fontId="8" fillId="0" borderId="0" xfId="0" applyFont="1" applyBorder="1" applyAlignment="1">
      <alignment horizontal="right"/>
    </xf>
    <xf numFmtId="0" fontId="2" fillId="0" borderId="0" xfId="0" applyFont="1" applyFill="1" applyBorder="1" applyAlignment="1"/>
    <xf numFmtId="2" fontId="1" fillId="0" borderId="0" xfId="0" applyNumberFormat="1" applyFont="1"/>
    <xf numFmtId="43" fontId="0" fillId="0" borderId="0" xfId="0" applyNumberFormat="1" applyFont="1"/>
    <xf numFmtId="0" fontId="2" fillId="0" borderId="0" xfId="0" applyFont="1" applyBorder="1"/>
    <xf numFmtId="0" fontId="5" fillId="0" borderId="8" xfId="0" applyFont="1" applyBorder="1"/>
    <xf numFmtId="0" fontId="5" fillId="0" borderId="3" xfId="0" applyFont="1" applyBorder="1" applyAlignment="1">
      <alignment wrapText="1"/>
    </xf>
    <xf numFmtId="2" fontId="6" fillId="0" borderId="0" xfId="0" applyNumberFormat="1" applyFont="1"/>
    <xf numFmtId="9" fontId="5" fillId="0" borderId="0" xfId="0" applyNumberFormat="1" applyFont="1"/>
    <xf numFmtId="10" fontId="6" fillId="0" borderId="4" xfId="0" applyNumberFormat="1" applyFont="1" applyBorder="1"/>
    <xf numFmtId="0" fontId="12" fillId="0" borderId="3" xfId="0" applyFont="1" applyBorder="1"/>
    <xf numFmtId="43" fontId="6" fillId="0" borderId="0" xfId="0" applyNumberFormat="1" applyFont="1" applyBorder="1"/>
    <xf numFmtId="0" fontId="6" fillId="3" borderId="4" xfId="0" applyFont="1" applyFill="1" applyBorder="1"/>
    <xf numFmtId="43" fontId="6" fillId="3" borderId="2" xfId="1" applyFont="1" applyFill="1" applyBorder="1"/>
    <xf numFmtId="0" fontId="14" fillId="3" borderId="3" xfId="0" applyFont="1" applyFill="1" applyBorder="1"/>
    <xf numFmtId="0" fontId="14" fillId="3" borderId="0" xfId="0" applyFont="1" applyFill="1"/>
    <xf numFmtId="2" fontId="14" fillId="3" borderId="0" xfId="0" applyNumberFormat="1" applyFont="1" applyFill="1"/>
    <xf numFmtId="0" fontId="14" fillId="3" borderId="4" xfId="0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" fillId="4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143919</xdr:colOff>
      <xdr:row>42</xdr:row>
      <xdr:rowOff>13781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D5ECE9-A867-4C8A-99D0-787E380DA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78169" cy="7744906"/>
        </a:xfrm>
        <a:prstGeom prst="rect">
          <a:avLst/>
        </a:prstGeom>
      </xdr:spPr>
    </xdr:pic>
    <xdr:clientData/>
  </xdr:twoCellAnchor>
  <xdr:twoCellAnchor editAs="oneCell">
    <xdr:from>
      <xdr:col>12</xdr:col>
      <xdr:colOff>158750</xdr:colOff>
      <xdr:row>0</xdr:row>
      <xdr:rowOff>0</xdr:rowOff>
    </xdr:from>
    <xdr:to>
      <xdr:col>24</xdr:col>
      <xdr:colOff>274090</xdr:colOff>
      <xdr:row>44</xdr:row>
      <xdr:rowOff>175782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96C60F-940F-41FD-935B-88DCB2126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0" y="0"/>
          <a:ext cx="7449590" cy="8287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553378</xdr:colOff>
      <xdr:row>40</xdr:row>
      <xdr:rowOff>58195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05BC6F-7E59-4530-A920-8CCFBA933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6649378" cy="7487695"/>
        </a:xfrm>
        <a:prstGeom prst="rect">
          <a:avLst/>
        </a:prstGeom>
      </xdr:spPr>
    </xdr:pic>
    <xdr:clientData/>
  </xdr:twoCellAnchor>
  <xdr:twoCellAnchor editAs="oneCell">
    <xdr:from>
      <xdr:col>11</xdr:col>
      <xdr:colOff>228600</xdr:colOff>
      <xdr:row>0</xdr:row>
      <xdr:rowOff>180975</xdr:rowOff>
    </xdr:from>
    <xdr:to>
      <xdr:col>22</xdr:col>
      <xdr:colOff>258115</xdr:colOff>
      <xdr:row>34</xdr:row>
      <xdr:rowOff>115195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4D11E8-6631-43CA-82EA-A954EB49B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34200" y="180975"/>
          <a:ext cx="6735115" cy="6411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12</xdr:col>
      <xdr:colOff>10462</xdr:colOff>
      <xdr:row>42</xdr:row>
      <xdr:rowOff>67721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7EF73B-8CB6-4DDB-9B7C-89D12693E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1500"/>
          <a:ext cx="6716062" cy="7497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1"/>
  <sheetViews>
    <sheetView tabSelected="1" zoomScale="90" zoomScaleNormal="90" workbookViewId="0">
      <selection activeCell="X21" sqref="X21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1.85546875" customWidth="1"/>
    <col min="16" max="16" width="16.5703125" style="29" customWidth="1"/>
    <col min="17" max="17" width="15.5703125" style="29" customWidth="1"/>
    <col min="18" max="18" width="15.42578125" customWidth="1"/>
    <col min="19" max="19" width="5.28515625" customWidth="1"/>
    <col min="20" max="20" width="27.42578125" customWidth="1"/>
    <col min="22" max="22" width="19" style="29" customWidth="1"/>
    <col min="23" max="23" width="16.7109375" customWidth="1"/>
    <col min="24" max="24" width="16.140625" customWidth="1"/>
    <col min="25" max="25" width="15" customWidth="1"/>
    <col min="26" max="26" width="12" customWidth="1"/>
  </cols>
  <sheetData>
    <row r="1" spans="1:26" s="1" customFormat="1" ht="63" x14ac:dyDescent="0.45">
      <c r="A1" s="3" t="s">
        <v>0</v>
      </c>
      <c r="B1" s="3" t="s">
        <v>6</v>
      </c>
      <c r="C1" s="3" t="s">
        <v>33</v>
      </c>
      <c r="D1" s="3" t="s">
        <v>9</v>
      </c>
      <c r="E1" s="3" t="s">
        <v>1</v>
      </c>
      <c r="F1" s="7" t="s">
        <v>8</v>
      </c>
      <c r="G1" s="7" t="s">
        <v>32</v>
      </c>
      <c r="H1" s="7" t="s">
        <v>10</v>
      </c>
      <c r="I1" s="3" t="s">
        <v>2</v>
      </c>
      <c r="J1" s="3" t="s">
        <v>3</v>
      </c>
      <c r="N1" s="1" t="s">
        <v>7</v>
      </c>
      <c r="O1" s="1" t="s">
        <v>4</v>
      </c>
      <c r="P1" s="28" t="s">
        <v>5</v>
      </c>
      <c r="Q1" s="28" t="s">
        <v>6</v>
      </c>
      <c r="R1" s="1" t="s">
        <v>1</v>
      </c>
      <c r="T1" s="36"/>
      <c r="U1" s="36"/>
      <c r="V1" s="42"/>
      <c r="W1" s="36"/>
      <c r="X1" s="36"/>
      <c r="Y1" s="36"/>
    </row>
    <row r="2" spans="1:26" s="1" customFormat="1" ht="44.25" customHeight="1" x14ac:dyDescent="0.25">
      <c r="A2" s="73" t="s">
        <v>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26"/>
      <c r="T2" s="75" t="s">
        <v>36</v>
      </c>
      <c r="U2" s="75"/>
      <c r="V2" s="75"/>
      <c r="W2" s="75"/>
      <c r="X2" s="75"/>
      <c r="Y2" s="75"/>
    </row>
    <row r="3" spans="1:26" s="25" customFormat="1" x14ac:dyDescent="0.25">
      <c r="A3" s="23">
        <f t="shared" ref="A3:A6" si="0">N3</f>
        <v>0</v>
      </c>
      <c r="B3" s="23">
        <f t="shared" ref="B3:B6" si="1">Q3</f>
        <v>415</v>
      </c>
      <c r="C3" s="23">
        <f>B3*1.1</f>
        <v>456.50000000000006</v>
      </c>
      <c r="D3" s="23">
        <f t="shared" ref="D3:D6" si="2">C3*1.2</f>
        <v>547.80000000000007</v>
      </c>
      <c r="E3" s="24">
        <f t="shared" ref="E3:E6" si="3">R3</f>
        <v>6600000</v>
      </c>
      <c r="F3" s="23">
        <f t="shared" ref="F3:F6" si="4">ROUND((E3/B3),0)</f>
        <v>15904</v>
      </c>
      <c r="G3" s="23">
        <f t="shared" ref="G3:G6" si="5">ROUND((E3/C3),0)</f>
        <v>14458</v>
      </c>
      <c r="H3" s="23">
        <f t="shared" ref="H3:H6" si="6">ROUND((E3/D3),0)</f>
        <v>12048</v>
      </c>
      <c r="I3" s="23" t="e">
        <f>#REF!</f>
        <v>#REF!</v>
      </c>
      <c r="J3" s="23" t="e">
        <f>#REF!</f>
        <v>#REF!</v>
      </c>
      <c r="O3" s="25">
        <v>0</v>
      </c>
      <c r="P3" s="30">
        <f t="shared" ref="P3:P12" si="7">O3/1.2</f>
        <v>0</v>
      </c>
      <c r="Q3" s="30">
        <v>415</v>
      </c>
      <c r="R3" s="27">
        <v>6600000</v>
      </c>
      <c r="S3" s="27"/>
      <c r="T3" s="74"/>
      <c r="U3" s="74"/>
      <c r="V3" s="74"/>
      <c r="W3" s="74"/>
      <c r="X3" s="74"/>
      <c r="Y3" s="74"/>
    </row>
    <row r="4" spans="1:26" s="25" customFormat="1" ht="15.75" thickBot="1" x14ac:dyDescent="0.3">
      <c r="A4" s="23">
        <f t="shared" si="0"/>
        <v>0</v>
      </c>
      <c r="B4" s="23">
        <f t="shared" si="1"/>
        <v>283.33333333333337</v>
      </c>
      <c r="C4" s="23">
        <f t="shared" ref="C4:C8" si="8">B4*1.1</f>
        <v>311.66666666666674</v>
      </c>
      <c r="D4" s="23">
        <f t="shared" si="2"/>
        <v>374.00000000000006</v>
      </c>
      <c r="E4" s="24">
        <f t="shared" si="3"/>
        <v>5000000</v>
      </c>
      <c r="F4" s="23">
        <f t="shared" si="4"/>
        <v>17647</v>
      </c>
      <c r="G4" s="76">
        <f t="shared" si="5"/>
        <v>16043</v>
      </c>
      <c r="H4" s="23">
        <f t="shared" si="6"/>
        <v>13369</v>
      </c>
      <c r="I4" s="23" t="e">
        <f>#REF!</f>
        <v>#REF!</v>
      </c>
      <c r="J4" s="23" t="e">
        <f>#REF!</f>
        <v>#REF!</v>
      </c>
      <c r="O4" s="25">
        <v>0</v>
      </c>
      <c r="P4" s="30">
        <v>340</v>
      </c>
      <c r="Q4" s="30">
        <f t="shared" ref="Q3:Q12" si="9">P4/1.2</f>
        <v>283.33333333333337</v>
      </c>
      <c r="R4" s="27">
        <v>5000000</v>
      </c>
      <c r="S4" s="27"/>
      <c r="V4" s="30"/>
    </row>
    <row r="5" spans="1:26" s="25" customFormat="1" ht="19.5" customHeight="1" x14ac:dyDescent="0.25">
      <c r="A5" s="23">
        <f t="shared" si="0"/>
        <v>0</v>
      </c>
      <c r="B5" s="23">
        <f t="shared" si="1"/>
        <v>0</v>
      </c>
      <c r="C5" s="23">
        <f t="shared" si="8"/>
        <v>0</v>
      </c>
      <c r="D5" s="23">
        <f t="shared" si="2"/>
        <v>0</v>
      </c>
      <c r="E5" s="24">
        <f t="shared" si="3"/>
        <v>0</v>
      </c>
      <c r="F5" s="23" t="e">
        <f t="shared" si="4"/>
        <v>#DIV/0!</v>
      </c>
      <c r="G5" s="23" t="e">
        <f t="shared" si="5"/>
        <v>#DIV/0!</v>
      </c>
      <c r="H5" s="23" t="e">
        <f t="shared" si="6"/>
        <v>#DIV/0!</v>
      </c>
      <c r="I5" s="23" t="e">
        <f>#REF!</f>
        <v>#REF!</v>
      </c>
      <c r="J5" s="23" t="e">
        <f>#REF!</f>
        <v>#REF!</v>
      </c>
      <c r="O5" s="25">
        <v>0</v>
      </c>
      <c r="P5" s="30">
        <f t="shared" si="7"/>
        <v>0</v>
      </c>
      <c r="Q5" s="30">
        <f t="shared" si="9"/>
        <v>0</v>
      </c>
      <c r="R5" s="27">
        <v>0</v>
      </c>
      <c r="S5" s="27"/>
      <c r="T5" s="59" t="s">
        <v>11</v>
      </c>
      <c r="U5" s="37"/>
      <c r="V5" s="38">
        <v>18000</v>
      </c>
      <c r="W5" s="67" t="s">
        <v>39</v>
      </c>
      <c r="X5" s="10"/>
    </row>
    <row r="6" spans="1:26" s="25" customFormat="1" ht="37.5" customHeight="1" x14ac:dyDescent="0.25">
      <c r="A6" s="23">
        <f t="shared" si="0"/>
        <v>0</v>
      </c>
      <c r="B6" s="23">
        <f t="shared" si="1"/>
        <v>0</v>
      </c>
      <c r="C6" s="23">
        <f t="shared" si="8"/>
        <v>0</v>
      </c>
      <c r="D6" s="23">
        <f t="shared" si="2"/>
        <v>0</v>
      </c>
      <c r="E6" s="24">
        <f t="shared" si="3"/>
        <v>0</v>
      </c>
      <c r="F6" s="23" t="e">
        <f t="shared" si="4"/>
        <v>#DIV/0!</v>
      </c>
      <c r="G6" s="23" t="e">
        <f t="shared" si="5"/>
        <v>#DIV/0!</v>
      </c>
      <c r="H6" s="23" t="e">
        <f t="shared" si="6"/>
        <v>#DIV/0!</v>
      </c>
      <c r="I6" s="23" t="e">
        <f>#REF!</f>
        <v>#REF!</v>
      </c>
      <c r="J6" s="23" t="e">
        <f>#REF!</f>
        <v>#REF!</v>
      </c>
      <c r="O6" s="25">
        <v>0</v>
      </c>
      <c r="P6" s="30">
        <f t="shared" si="7"/>
        <v>0</v>
      </c>
      <c r="Q6" s="30">
        <f t="shared" si="9"/>
        <v>0</v>
      </c>
      <c r="R6" s="27">
        <v>0</v>
      </c>
      <c r="S6" s="27"/>
      <c r="T6" s="60" t="s">
        <v>12</v>
      </c>
      <c r="U6" s="11"/>
      <c r="V6" s="33">
        <v>2500</v>
      </c>
      <c r="W6" s="12"/>
      <c r="X6" s="10"/>
    </row>
    <row r="7" spans="1:26" s="25" customFormat="1" ht="15.75" x14ac:dyDescent="0.25">
      <c r="A7" s="23">
        <f t="shared" ref="A7" si="10">N7</f>
        <v>0</v>
      </c>
      <c r="B7" s="23">
        <f t="shared" ref="B7" si="11">Q7</f>
        <v>0</v>
      </c>
      <c r="C7" s="23">
        <f t="shared" si="8"/>
        <v>0</v>
      </c>
      <c r="D7" s="23">
        <f t="shared" ref="D7" si="12">C7*1.2</f>
        <v>0</v>
      </c>
      <c r="E7" s="24">
        <f t="shared" ref="E7" si="13">R7</f>
        <v>0</v>
      </c>
      <c r="F7" s="23" t="e">
        <f t="shared" ref="F7" si="14">ROUND((E7/B7),0)</f>
        <v>#DIV/0!</v>
      </c>
      <c r="G7" s="23" t="e">
        <f t="shared" ref="G7" si="15">ROUND((E7/C7),0)</f>
        <v>#DIV/0!</v>
      </c>
      <c r="H7" s="23" t="e">
        <f t="shared" ref="H7" si="16">ROUND((E7/D7),0)</f>
        <v>#DIV/0!</v>
      </c>
      <c r="I7" s="23" t="e">
        <f>#REF!</f>
        <v>#REF!</v>
      </c>
      <c r="J7" s="23" t="e">
        <f>#REF!</f>
        <v>#REF!</v>
      </c>
      <c r="O7" s="25">
        <v>0</v>
      </c>
      <c r="P7" s="30">
        <f t="shared" si="7"/>
        <v>0</v>
      </c>
      <c r="Q7" s="30">
        <f t="shared" si="9"/>
        <v>0</v>
      </c>
      <c r="R7" s="27">
        <v>0</v>
      </c>
      <c r="S7" s="27"/>
      <c r="T7" s="13" t="s">
        <v>13</v>
      </c>
      <c r="U7" s="11"/>
      <c r="V7" s="33">
        <f>V5-V6</f>
        <v>15500</v>
      </c>
      <c r="W7" s="12"/>
      <c r="X7" s="10"/>
    </row>
    <row r="8" spans="1:26" s="25" customFormat="1" ht="15.75" x14ac:dyDescent="0.25">
      <c r="A8" s="23">
        <f t="shared" ref="A8:A12" si="17">N8</f>
        <v>0</v>
      </c>
      <c r="B8" s="23">
        <f t="shared" ref="B8:B12" si="18">Q8</f>
        <v>0</v>
      </c>
      <c r="C8" s="23">
        <f t="shared" si="8"/>
        <v>0</v>
      </c>
      <c r="D8" s="23">
        <f t="shared" ref="D8:D12" si="19">C8*1.2</f>
        <v>0</v>
      </c>
      <c r="E8" s="24">
        <f t="shared" ref="E8:E12" si="20">R8</f>
        <v>0</v>
      </c>
      <c r="F8" s="23" t="e">
        <f t="shared" ref="F8:F12" si="21">ROUND((E8/B8),0)</f>
        <v>#DIV/0!</v>
      </c>
      <c r="G8" s="23" t="e">
        <f t="shared" ref="G8:G12" si="22">ROUND((E8/C8),0)</f>
        <v>#DIV/0!</v>
      </c>
      <c r="H8" s="23" t="e">
        <f t="shared" ref="H8:H12" si="23">ROUND((E8/D8),0)</f>
        <v>#DIV/0!</v>
      </c>
      <c r="I8" s="23" t="e">
        <f>#REF!</f>
        <v>#REF!</v>
      </c>
      <c r="J8" s="23" t="e">
        <f>#REF!</f>
        <v>#REF!</v>
      </c>
      <c r="O8" s="25">
        <v>0</v>
      </c>
      <c r="P8" s="30">
        <f t="shared" si="7"/>
        <v>0</v>
      </c>
      <c r="Q8" s="30">
        <f t="shared" si="9"/>
        <v>0</v>
      </c>
      <c r="R8" s="27">
        <v>0</v>
      </c>
      <c r="S8" s="27"/>
      <c r="T8" s="13" t="s">
        <v>14</v>
      </c>
      <c r="U8" s="11"/>
      <c r="V8" s="33">
        <f>V6</f>
        <v>2500</v>
      </c>
      <c r="W8" s="12"/>
      <c r="X8" s="10"/>
    </row>
    <row r="9" spans="1:26" s="25" customFormat="1" ht="15.75" x14ac:dyDescent="0.25">
      <c r="A9" s="23">
        <f t="shared" si="17"/>
        <v>0</v>
      </c>
      <c r="B9" s="23">
        <f t="shared" si="18"/>
        <v>0</v>
      </c>
      <c r="C9" s="23">
        <f>B9*1.2</f>
        <v>0</v>
      </c>
      <c r="D9" s="23">
        <f t="shared" si="19"/>
        <v>0</v>
      </c>
      <c r="E9" s="24">
        <f t="shared" si="20"/>
        <v>0</v>
      </c>
      <c r="F9" s="23" t="e">
        <f t="shared" si="21"/>
        <v>#DIV/0!</v>
      </c>
      <c r="G9" s="23" t="e">
        <f t="shared" si="22"/>
        <v>#DIV/0!</v>
      </c>
      <c r="H9" s="23" t="e">
        <f t="shared" si="23"/>
        <v>#DIV/0!</v>
      </c>
      <c r="I9" s="23" t="e">
        <f>#REF!</f>
        <v>#REF!</v>
      </c>
      <c r="J9" s="23" t="e">
        <f>#REF!</f>
        <v>#REF!</v>
      </c>
      <c r="O9" s="25">
        <v>0</v>
      </c>
      <c r="P9" s="30">
        <f t="shared" si="7"/>
        <v>0</v>
      </c>
      <c r="Q9" s="30">
        <f t="shared" si="9"/>
        <v>0</v>
      </c>
      <c r="R9" s="27">
        <v>0</v>
      </c>
      <c r="S9" s="27"/>
      <c r="T9" s="13" t="s">
        <v>15</v>
      </c>
      <c r="U9" s="39"/>
      <c r="V9" s="61">
        <f>W9-W10</f>
        <v>44</v>
      </c>
      <c r="W9" s="14">
        <v>2024</v>
      </c>
      <c r="X9" s="46"/>
    </row>
    <row r="10" spans="1:26" s="25" customFormat="1" ht="15.75" x14ac:dyDescent="0.25">
      <c r="A10" s="23">
        <f t="shared" si="17"/>
        <v>0</v>
      </c>
      <c r="B10" s="23">
        <f t="shared" si="18"/>
        <v>0</v>
      </c>
      <c r="C10" s="23">
        <f>B10*1.2</f>
        <v>0</v>
      </c>
      <c r="D10" s="23">
        <f t="shared" si="19"/>
        <v>0</v>
      </c>
      <c r="E10" s="24">
        <f t="shared" si="20"/>
        <v>0</v>
      </c>
      <c r="F10" s="23" t="e">
        <f t="shared" si="21"/>
        <v>#DIV/0!</v>
      </c>
      <c r="G10" s="23" t="e">
        <f t="shared" si="22"/>
        <v>#DIV/0!</v>
      </c>
      <c r="H10" s="23" t="e">
        <f t="shared" si="23"/>
        <v>#DIV/0!</v>
      </c>
      <c r="I10" s="23" t="e">
        <f>#REF!</f>
        <v>#REF!</v>
      </c>
      <c r="J10" s="23" t="e">
        <f>#REF!</f>
        <v>#REF!</v>
      </c>
      <c r="O10" s="25">
        <v>0</v>
      </c>
      <c r="P10" s="30">
        <f t="shared" si="7"/>
        <v>0</v>
      </c>
      <c r="Q10" s="30">
        <f t="shared" si="9"/>
        <v>0</v>
      </c>
      <c r="R10" s="27">
        <v>0</v>
      </c>
      <c r="S10" s="27"/>
      <c r="T10" s="13" t="s">
        <v>16</v>
      </c>
      <c r="U10" s="39"/>
      <c r="V10" s="61">
        <f>V11-V9</f>
        <v>16</v>
      </c>
      <c r="W10" s="66">
        <v>1980</v>
      </c>
      <c r="X10" s="46" t="s">
        <v>38</v>
      </c>
      <c r="Y10" s="55"/>
      <c r="Z10" s="55"/>
    </row>
    <row r="11" spans="1:26" s="25" customFormat="1" ht="15.75" x14ac:dyDescent="0.25">
      <c r="A11" s="23">
        <f t="shared" si="17"/>
        <v>0</v>
      </c>
      <c r="B11" s="23">
        <f t="shared" si="18"/>
        <v>0</v>
      </c>
      <c r="C11" s="23">
        <f>B11*1.2</f>
        <v>0</v>
      </c>
      <c r="D11" s="23">
        <f t="shared" si="19"/>
        <v>0</v>
      </c>
      <c r="E11" s="24">
        <f t="shared" si="20"/>
        <v>0</v>
      </c>
      <c r="F11" s="23" t="e">
        <f t="shared" si="21"/>
        <v>#DIV/0!</v>
      </c>
      <c r="G11" s="23" t="e">
        <f t="shared" si="22"/>
        <v>#DIV/0!</v>
      </c>
      <c r="H11" s="23" t="e">
        <f t="shared" si="23"/>
        <v>#DIV/0!</v>
      </c>
      <c r="I11" s="23" t="e">
        <f>#REF!</f>
        <v>#REF!</v>
      </c>
      <c r="J11" s="23" t="e">
        <f>#REF!</f>
        <v>#REF!</v>
      </c>
      <c r="O11" s="25">
        <v>0</v>
      </c>
      <c r="P11" s="30">
        <f t="shared" si="7"/>
        <v>0</v>
      </c>
      <c r="Q11" s="30">
        <f t="shared" si="9"/>
        <v>0</v>
      </c>
      <c r="R11" s="27">
        <v>0</v>
      </c>
      <c r="S11" s="27"/>
      <c r="T11" s="13" t="s">
        <v>17</v>
      </c>
      <c r="U11" s="39"/>
      <c r="V11" s="61">
        <v>60</v>
      </c>
      <c r="W11" s="14"/>
      <c r="X11" s="46"/>
      <c r="Y11" s="52"/>
      <c r="Z11" s="52"/>
    </row>
    <row r="12" spans="1:26" s="25" customFormat="1" ht="22.5" customHeight="1" x14ac:dyDescent="0.25">
      <c r="A12" s="23">
        <f t="shared" si="17"/>
        <v>0</v>
      </c>
      <c r="B12" s="23">
        <f t="shared" si="18"/>
        <v>0</v>
      </c>
      <c r="C12" s="23">
        <f t="shared" ref="C12" si="24">B12*1.2</f>
        <v>0</v>
      </c>
      <c r="D12" s="23">
        <f t="shared" si="19"/>
        <v>0</v>
      </c>
      <c r="E12" s="24">
        <f t="shared" si="20"/>
        <v>0</v>
      </c>
      <c r="F12" s="23" t="e">
        <f t="shared" si="21"/>
        <v>#DIV/0!</v>
      </c>
      <c r="G12" s="23" t="e">
        <f t="shared" si="22"/>
        <v>#DIV/0!</v>
      </c>
      <c r="H12" s="23" t="e">
        <f t="shared" si="23"/>
        <v>#DIV/0!</v>
      </c>
      <c r="I12" s="23" t="e">
        <f>#REF!</f>
        <v>#REF!</v>
      </c>
      <c r="J12" s="23" t="e">
        <f>#REF!</f>
        <v>#REF!</v>
      </c>
      <c r="O12" s="25">
        <v>0</v>
      </c>
      <c r="P12" s="30">
        <f t="shared" si="7"/>
        <v>0</v>
      </c>
      <c r="Q12" s="30">
        <f t="shared" si="9"/>
        <v>0</v>
      </c>
      <c r="R12" s="27">
        <v>0</v>
      </c>
      <c r="S12" s="27"/>
      <c r="T12" s="60" t="s">
        <v>35</v>
      </c>
      <c r="U12" s="39"/>
      <c r="V12" s="61">
        <f>(100-10)*V9/V11</f>
        <v>66</v>
      </c>
      <c r="W12" s="14"/>
      <c r="X12" s="46"/>
      <c r="Y12" s="52"/>
      <c r="Z12" s="52"/>
    </row>
    <row r="13" spans="1:26" s="25" customFormat="1" ht="15.75" x14ac:dyDescent="0.25">
      <c r="A13" s="23">
        <f t="shared" ref="A13:A14" si="25">N13</f>
        <v>0</v>
      </c>
      <c r="B13" s="23">
        <f t="shared" ref="B13:B14" si="26">Q13</f>
        <v>0</v>
      </c>
      <c r="C13" s="23">
        <f t="shared" ref="C13:C14" si="27">B13*1.2</f>
        <v>0</v>
      </c>
      <c r="D13" s="23">
        <f t="shared" ref="D13:D14" si="28">C13*1.2</f>
        <v>0</v>
      </c>
      <c r="E13" s="24">
        <f t="shared" ref="E13:E14" si="29">R13</f>
        <v>0</v>
      </c>
      <c r="F13" s="23" t="e">
        <f t="shared" ref="F13:F14" si="30">ROUND((E13/B13),0)</f>
        <v>#DIV/0!</v>
      </c>
      <c r="G13" s="23" t="e">
        <f t="shared" ref="G13:G14" si="31">ROUND((E13/C13),0)</f>
        <v>#DIV/0!</v>
      </c>
      <c r="H13" s="23" t="e">
        <f t="shared" ref="H13:H14" si="32">ROUND((E13/D13),0)</f>
        <v>#DIV/0!</v>
      </c>
      <c r="I13" s="23" t="e">
        <f>#REF!</f>
        <v>#REF!</v>
      </c>
      <c r="J13" s="23" t="e">
        <f>#REF!</f>
        <v>#REF!</v>
      </c>
      <c r="O13" s="25">
        <v>0</v>
      </c>
      <c r="P13" s="30">
        <f t="shared" ref="P13" si="33">O13/1.2</f>
        <v>0</v>
      </c>
      <c r="Q13" s="30">
        <f t="shared" ref="Q13" si="34">P13/1.2</f>
        <v>0</v>
      </c>
      <c r="R13" s="27">
        <v>0</v>
      </c>
      <c r="S13" s="27"/>
      <c r="T13" s="13"/>
      <c r="U13" s="62"/>
      <c r="V13" s="61">
        <f>V12%</f>
        <v>0.66</v>
      </c>
      <c r="W13" s="63"/>
      <c r="X13" s="47"/>
      <c r="Y13" s="52"/>
      <c r="Z13" s="52"/>
    </row>
    <row r="14" spans="1:26" s="25" customFormat="1" ht="15.75" x14ac:dyDescent="0.25">
      <c r="A14" s="23">
        <f t="shared" si="25"/>
        <v>0</v>
      </c>
      <c r="B14" s="23">
        <f t="shared" si="26"/>
        <v>0</v>
      </c>
      <c r="C14" s="23">
        <f t="shared" si="27"/>
        <v>0</v>
      </c>
      <c r="D14" s="23">
        <f t="shared" si="28"/>
        <v>0</v>
      </c>
      <c r="E14" s="24">
        <f t="shared" si="29"/>
        <v>0</v>
      </c>
      <c r="F14" s="23" t="e">
        <f t="shared" si="30"/>
        <v>#DIV/0!</v>
      </c>
      <c r="G14" s="23" t="e">
        <f t="shared" si="31"/>
        <v>#DIV/0!</v>
      </c>
      <c r="H14" s="23" t="e">
        <f t="shared" si="32"/>
        <v>#DIV/0!</v>
      </c>
      <c r="I14" s="23" t="e">
        <f>#REF!</f>
        <v>#REF!</v>
      </c>
      <c r="J14" s="23" t="e">
        <f>#REF!</f>
        <v>#REF!</v>
      </c>
      <c r="O14" s="25">
        <v>0</v>
      </c>
      <c r="P14" s="30">
        <f t="shared" ref="P14" si="35">O14/1.2</f>
        <v>0</v>
      </c>
      <c r="Q14" s="30">
        <f t="shared" ref="Q14" si="36">P14/1.2</f>
        <v>0</v>
      </c>
      <c r="R14" s="27">
        <v>0</v>
      </c>
      <c r="S14" s="27"/>
      <c r="T14" s="13" t="s">
        <v>18</v>
      </c>
      <c r="U14" s="11"/>
      <c r="V14" s="33">
        <f>V8*V13</f>
        <v>1650</v>
      </c>
      <c r="W14" s="12"/>
      <c r="X14" s="10"/>
      <c r="Y14" s="52"/>
      <c r="Z14" s="52"/>
    </row>
    <row r="15" spans="1:26" s="25" customFormat="1" ht="36.75" customHeight="1" x14ac:dyDescent="0.25">
      <c r="A15" s="72" t="s">
        <v>27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43"/>
      <c r="T15" s="13" t="s">
        <v>19</v>
      </c>
      <c r="U15" s="11"/>
      <c r="V15" s="33">
        <f>V8-V14</f>
        <v>850</v>
      </c>
      <c r="W15" s="12"/>
      <c r="X15" s="10"/>
      <c r="Y15" s="52"/>
      <c r="Z15" s="52"/>
    </row>
    <row r="16" spans="1:26" s="25" customFormat="1" ht="15.75" x14ac:dyDescent="0.25">
      <c r="A16" s="23">
        <f t="shared" ref="A16:A18" si="37">N16</f>
        <v>0</v>
      </c>
      <c r="B16" s="23">
        <f t="shared" ref="B16:B18" si="38">Q16</f>
        <v>184.78200000000001</v>
      </c>
      <c r="C16" s="23">
        <f>B16*1.1</f>
        <v>203.26020000000003</v>
      </c>
      <c r="D16" s="23">
        <f t="shared" ref="D16:D18" si="39">C16*1.2</f>
        <v>243.91224000000003</v>
      </c>
      <c r="E16" s="24">
        <f t="shared" ref="E16:E18" si="40">R16</f>
        <v>4600000</v>
      </c>
      <c r="F16" s="23">
        <f t="shared" ref="F16:F18" si="41">ROUND((E16/B16),0)</f>
        <v>24894</v>
      </c>
      <c r="G16" s="76">
        <f t="shared" ref="G16:G18" si="42">ROUND((E16/C16),0)</f>
        <v>22631</v>
      </c>
      <c r="H16" s="23">
        <f t="shared" ref="H16:H18" si="43">ROUND((E16/D16),0)</f>
        <v>18859</v>
      </c>
      <c r="I16" s="23" t="e">
        <f>#REF!</f>
        <v>#REF!</v>
      </c>
      <c r="J16" s="23" t="e">
        <f>#REF!</f>
        <v>#REF!</v>
      </c>
      <c r="O16">
        <v>0</v>
      </c>
      <c r="P16" s="29">
        <f>20.6*10.764</f>
        <v>221.73840000000001</v>
      </c>
      <c r="Q16" s="29">
        <f t="shared" ref="Q16:Q21" si="44">P16/1.2</f>
        <v>184.78200000000001</v>
      </c>
      <c r="R16" s="2">
        <v>4600000</v>
      </c>
      <c r="S16" s="2"/>
      <c r="T16" s="13" t="s">
        <v>13</v>
      </c>
      <c r="U16" s="11"/>
      <c r="V16" s="33">
        <f>V7</f>
        <v>15500</v>
      </c>
      <c r="W16" s="12"/>
      <c r="X16" s="10"/>
      <c r="Y16" s="52"/>
      <c r="Z16" s="52"/>
    </row>
    <row r="17" spans="1:26" s="25" customFormat="1" ht="15.75" x14ac:dyDescent="0.25">
      <c r="A17" s="23">
        <f t="shared" si="37"/>
        <v>0</v>
      </c>
      <c r="B17" s="23">
        <f t="shared" si="38"/>
        <v>341.66730000000001</v>
      </c>
      <c r="C17" s="23">
        <f t="shared" ref="C17:C20" si="45">B17*1.1</f>
        <v>375.83403000000004</v>
      </c>
      <c r="D17" s="23">
        <f t="shared" si="39"/>
        <v>451.00083600000005</v>
      </c>
      <c r="E17" s="24">
        <f t="shared" si="40"/>
        <v>7800000</v>
      </c>
      <c r="F17" s="23">
        <f t="shared" si="41"/>
        <v>22829</v>
      </c>
      <c r="G17" s="76">
        <f t="shared" si="42"/>
        <v>20754</v>
      </c>
      <c r="H17" s="23">
        <f t="shared" si="43"/>
        <v>17295</v>
      </c>
      <c r="I17" s="23" t="e">
        <f>#REF!</f>
        <v>#REF!</v>
      </c>
      <c r="J17" s="23" t="e">
        <f>#REF!</f>
        <v>#REF!</v>
      </c>
      <c r="O17">
        <v>0</v>
      </c>
      <c r="P17" s="29">
        <f>38.09*10.764</f>
        <v>410.00076000000001</v>
      </c>
      <c r="Q17" s="29">
        <f t="shared" si="44"/>
        <v>341.66730000000001</v>
      </c>
      <c r="R17" s="2">
        <v>7800000</v>
      </c>
      <c r="S17" s="2"/>
      <c r="T17" s="13"/>
      <c r="U17" s="11"/>
      <c r="V17" s="33"/>
      <c r="W17" s="12"/>
      <c r="X17" s="10" t="s">
        <v>40</v>
      </c>
      <c r="Z17" s="52"/>
    </row>
    <row r="18" spans="1:26" s="25" customFormat="1" ht="15.75" x14ac:dyDescent="0.25">
      <c r="A18" s="23">
        <f t="shared" si="37"/>
        <v>0</v>
      </c>
      <c r="B18" s="23">
        <f t="shared" si="38"/>
        <v>184.78200000000001</v>
      </c>
      <c r="C18" s="23">
        <f t="shared" si="45"/>
        <v>203.26020000000003</v>
      </c>
      <c r="D18" s="23">
        <f t="shared" si="39"/>
        <v>243.91224000000003</v>
      </c>
      <c r="E18" s="24">
        <f t="shared" si="40"/>
        <v>4200000</v>
      </c>
      <c r="F18" s="23">
        <f t="shared" si="41"/>
        <v>22729</v>
      </c>
      <c r="G18" s="76">
        <f t="shared" si="42"/>
        <v>20663</v>
      </c>
      <c r="H18" s="23">
        <f t="shared" si="43"/>
        <v>17219</v>
      </c>
      <c r="I18" s="23" t="e">
        <f>#REF!</f>
        <v>#REF!</v>
      </c>
      <c r="J18" s="23" t="e">
        <f>#REF!</f>
        <v>#REF!</v>
      </c>
      <c r="O18">
        <v>0</v>
      </c>
      <c r="P18" s="29">
        <f>20.6*10.764</f>
        <v>221.73840000000001</v>
      </c>
      <c r="Q18" s="29">
        <f t="shared" si="44"/>
        <v>184.78200000000001</v>
      </c>
      <c r="R18" s="2">
        <v>4200000</v>
      </c>
      <c r="S18" s="2"/>
      <c r="T18" s="13" t="s">
        <v>20</v>
      </c>
      <c r="U18" s="11"/>
      <c r="V18" s="33">
        <f>V16+V15</f>
        <v>16350</v>
      </c>
      <c r="W18" s="12"/>
      <c r="X18" s="10"/>
      <c r="Y18" s="52"/>
      <c r="Z18" s="52"/>
    </row>
    <row r="19" spans="1:26" s="25" customFormat="1" ht="15.75" x14ac:dyDescent="0.25">
      <c r="A19" s="23">
        <f t="shared" ref="A19:A25" si="46">N19</f>
        <v>0</v>
      </c>
      <c r="B19" s="23">
        <f t="shared" ref="B19:B25" si="47">Q19</f>
        <v>0</v>
      </c>
      <c r="C19" s="23">
        <f t="shared" si="45"/>
        <v>0</v>
      </c>
      <c r="D19" s="23">
        <f t="shared" ref="D19:D25" si="48">C19*1.2</f>
        <v>0</v>
      </c>
      <c r="E19" s="24">
        <f t="shared" ref="E19:E25" si="49">R19</f>
        <v>0</v>
      </c>
      <c r="F19" s="23" t="e">
        <f t="shared" ref="F19:F25" si="50">ROUND((E19/B19),0)</f>
        <v>#DIV/0!</v>
      </c>
      <c r="G19" s="23" t="e">
        <f t="shared" ref="G19:G25" si="51">ROUND((E19/C19),0)</f>
        <v>#DIV/0!</v>
      </c>
      <c r="H19" s="23" t="e">
        <f t="shared" ref="H19:H25" si="52">ROUND((E19/D19),0)</f>
        <v>#DIV/0!</v>
      </c>
      <c r="I19" s="23" t="e">
        <f>#REF!</f>
        <v>#REF!</v>
      </c>
      <c r="J19" s="23" t="e">
        <f>#REF!</f>
        <v>#REF!</v>
      </c>
      <c r="O19">
        <v>0</v>
      </c>
      <c r="P19" s="29">
        <f t="shared" ref="P16:P21" si="53">O19/1.2</f>
        <v>0</v>
      </c>
      <c r="Q19" s="29">
        <f t="shared" si="44"/>
        <v>0</v>
      </c>
      <c r="R19" s="2">
        <v>0</v>
      </c>
      <c r="S19" s="2"/>
      <c r="T19" s="13"/>
      <c r="U19" s="39"/>
      <c r="V19" s="61"/>
      <c r="W19" s="14"/>
      <c r="X19" s="46"/>
      <c r="Y19" s="53"/>
      <c r="Z19" s="52"/>
    </row>
    <row r="20" spans="1:26" s="25" customFormat="1" ht="15.75" x14ac:dyDescent="0.25">
      <c r="A20" s="23">
        <f t="shared" si="46"/>
        <v>0</v>
      </c>
      <c r="B20" s="23">
        <f t="shared" si="47"/>
        <v>0</v>
      </c>
      <c r="C20" s="23">
        <f t="shared" si="45"/>
        <v>0</v>
      </c>
      <c r="D20" s="23">
        <f t="shared" si="48"/>
        <v>0</v>
      </c>
      <c r="E20" s="24">
        <f t="shared" si="49"/>
        <v>0</v>
      </c>
      <c r="F20" s="23" t="e">
        <f t="shared" si="50"/>
        <v>#DIV/0!</v>
      </c>
      <c r="G20" s="23" t="e">
        <f t="shared" si="51"/>
        <v>#DIV/0!</v>
      </c>
      <c r="H20" s="23" t="e">
        <f t="shared" si="52"/>
        <v>#DIV/0!</v>
      </c>
      <c r="I20" s="23" t="e">
        <f>#REF!</f>
        <v>#REF!</v>
      </c>
      <c r="J20" s="23" t="e">
        <f>#REF!</f>
        <v>#REF!</v>
      </c>
      <c r="O20">
        <v>0</v>
      </c>
      <c r="P20" s="29">
        <f t="shared" si="53"/>
        <v>0</v>
      </c>
      <c r="Q20" s="29">
        <f t="shared" si="44"/>
        <v>0</v>
      </c>
      <c r="R20" s="2">
        <v>0</v>
      </c>
      <c r="S20" s="2"/>
      <c r="T20" s="64" t="s">
        <v>37</v>
      </c>
      <c r="U20" s="40"/>
      <c r="V20" s="33">
        <v>410</v>
      </c>
      <c r="W20" s="14" t="s">
        <v>29</v>
      </c>
      <c r="X20" s="46"/>
    </row>
    <row r="21" spans="1:26" ht="15.75" x14ac:dyDescent="0.25">
      <c r="A21" s="4">
        <f t="shared" si="46"/>
        <v>0</v>
      </c>
      <c r="B21" s="4">
        <f t="shared" si="47"/>
        <v>0</v>
      </c>
      <c r="C21" s="4">
        <f t="shared" ref="C21:C25" si="54">B21*1.2</f>
        <v>0</v>
      </c>
      <c r="D21" s="4">
        <f t="shared" si="48"/>
        <v>0</v>
      </c>
      <c r="E21" s="5">
        <f t="shared" si="49"/>
        <v>0</v>
      </c>
      <c r="F21" s="23" t="e">
        <f t="shared" si="50"/>
        <v>#DIV/0!</v>
      </c>
      <c r="G21" s="23" t="e">
        <f t="shared" si="51"/>
        <v>#DIV/0!</v>
      </c>
      <c r="H21" s="8" t="e">
        <f t="shared" si="52"/>
        <v>#DIV/0!</v>
      </c>
      <c r="I21" s="4" t="e">
        <f>#REF!</f>
        <v>#REF!</v>
      </c>
      <c r="J21" s="4" t="e">
        <f>#REF!</f>
        <v>#REF!</v>
      </c>
      <c r="O21">
        <v>0</v>
      </c>
      <c r="P21" s="29">
        <f t="shared" si="53"/>
        <v>0</v>
      </c>
      <c r="Q21" s="29">
        <f t="shared" si="44"/>
        <v>0</v>
      </c>
      <c r="R21" s="2">
        <v>0</v>
      </c>
      <c r="S21" s="2"/>
      <c r="T21" s="15" t="s">
        <v>30</v>
      </c>
      <c r="U21" s="40"/>
      <c r="V21" s="35">
        <f>V18*V20</f>
        <v>6703500</v>
      </c>
      <c r="W21" s="16"/>
      <c r="X21" s="48"/>
    </row>
    <row r="22" spans="1:26" ht="15.75" customHeight="1" x14ac:dyDescent="0.25">
      <c r="A22" s="4">
        <f t="shared" si="46"/>
        <v>0</v>
      </c>
      <c r="B22" s="4">
        <f t="shared" si="47"/>
        <v>0</v>
      </c>
      <c r="C22" s="4">
        <f t="shared" si="54"/>
        <v>0</v>
      </c>
      <c r="D22" s="4">
        <f t="shared" si="48"/>
        <v>0</v>
      </c>
      <c r="E22" s="5">
        <f t="shared" si="49"/>
        <v>0</v>
      </c>
      <c r="F22" s="23" t="e">
        <f t="shared" si="50"/>
        <v>#DIV/0!</v>
      </c>
      <c r="G22" s="23" t="e">
        <f t="shared" si="51"/>
        <v>#DIV/0!</v>
      </c>
      <c r="H22" s="8" t="e">
        <f t="shared" si="52"/>
        <v>#DIV/0!</v>
      </c>
      <c r="I22" s="4" t="e">
        <f>#REF!</f>
        <v>#REF!</v>
      </c>
      <c r="J22" s="4" t="e">
        <f>#REF!</f>
        <v>#REF!</v>
      </c>
      <c r="O22">
        <v>0</v>
      </c>
      <c r="P22" s="29">
        <f t="shared" ref="P22" si="55">O22/1.2</f>
        <v>0</v>
      </c>
      <c r="Q22" s="29">
        <f t="shared" ref="Q22" si="56">P22/1.2</f>
        <v>0</v>
      </c>
      <c r="R22" s="2">
        <v>0</v>
      </c>
      <c r="S22" s="2"/>
      <c r="T22" s="15"/>
      <c r="U22" s="40"/>
      <c r="V22" s="35"/>
      <c r="W22" s="16"/>
      <c r="X22" s="54"/>
      <c r="Y22" s="9"/>
    </row>
    <row r="23" spans="1:26" ht="19.5" customHeight="1" x14ac:dyDescent="0.25">
      <c r="A23" s="4">
        <f t="shared" si="46"/>
        <v>0</v>
      </c>
      <c r="B23" s="4">
        <f t="shared" si="47"/>
        <v>0</v>
      </c>
      <c r="C23" s="4">
        <f t="shared" si="54"/>
        <v>0</v>
      </c>
      <c r="D23" s="4">
        <f t="shared" si="48"/>
        <v>0</v>
      </c>
      <c r="E23" s="5">
        <f t="shared" si="49"/>
        <v>0</v>
      </c>
      <c r="F23" s="23" t="e">
        <f t="shared" si="50"/>
        <v>#DIV/0!</v>
      </c>
      <c r="G23" s="8" t="e">
        <f t="shared" si="51"/>
        <v>#DIV/0!</v>
      </c>
      <c r="H23" s="8" t="e">
        <f t="shared" si="52"/>
        <v>#DIV/0!</v>
      </c>
      <c r="I23" s="4" t="e">
        <f>#REF!</f>
        <v>#REF!</v>
      </c>
      <c r="J23" s="4" t="e">
        <f>#REF!</f>
        <v>#REF!</v>
      </c>
      <c r="O23">
        <v>0</v>
      </c>
      <c r="P23" s="29">
        <f t="shared" ref="P23" si="57">O23/1.2</f>
        <v>0</v>
      </c>
      <c r="Q23" s="29">
        <f t="shared" ref="Q23" si="58">P23/1.2</f>
        <v>0</v>
      </c>
      <c r="R23" s="2">
        <v>0</v>
      </c>
      <c r="S23" s="2"/>
      <c r="T23" s="17" t="s">
        <v>28</v>
      </c>
      <c r="U23" s="6"/>
      <c r="V23" s="10">
        <f>V21+V22</f>
        <v>6703500</v>
      </c>
      <c r="W23" s="18"/>
      <c r="X23" s="49"/>
      <c r="Y23" s="57"/>
      <c r="Z23" s="6"/>
    </row>
    <row r="24" spans="1:26" ht="15.75" x14ac:dyDescent="0.25">
      <c r="A24" s="4">
        <f t="shared" si="46"/>
        <v>0</v>
      </c>
      <c r="B24" s="4">
        <f t="shared" si="47"/>
        <v>0</v>
      </c>
      <c r="C24" s="4">
        <f t="shared" si="54"/>
        <v>0</v>
      </c>
      <c r="D24" s="4">
        <f t="shared" si="48"/>
        <v>0</v>
      </c>
      <c r="E24" s="5">
        <f t="shared" si="49"/>
        <v>0</v>
      </c>
      <c r="F24" s="8" t="e">
        <f t="shared" si="50"/>
        <v>#DIV/0!</v>
      </c>
      <c r="G24" s="8" t="e">
        <f t="shared" si="51"/>
        <v>#DIV/0!</v>
      </c>
      <c r="H24" s="8" t="e">
        <f t="shared" si="52"/>
        <v>#DIV/0!</v>
      </c>
      <c r="I24" s="4" t="e">
        <f>#REF!</f>
        <v>#REF!</v>
      </c>
      <c r="J24" s="4" t="e">
        <f>#REF!</f>
        <v>#REF!</v>
      </c>
      <c r="O24">
        <v>0</v>
      </c>
      <c r="P24" s="29">
        <f t="shared" ref="P24" si="59">O24/1.2</f>
        <v>0</v>
      </c>
      <c r="Q24" s="29">
        <f t="shared" ref="Q24" si="60">P24/1.2</f>
        <v>0</v>
      </c>
      <c r="R24" s="2">
        <v>0</v>
      </c>
      <c r="S24" s="2"/>
      <c r="T24" s="15" t="s">
        <v>21</v>
      </c>
      <c r="U24" s="40"/>
      <c r="V24" s="10">
        <f>V23*0.98</f>
        <v>6569430</v>
      </c>
      <c r="W24" s="14"/>
      <c r="X24" s="65"/>
      <c r="Y24" s="45"/>
      <c r="Z24" s="6"/>
    </row>
    <row r="25" spans="1:26" ht="15.75" x14ac:dyDescent="0.25">
      <c r="A25" s="4">
        <f t="shared" si="46"/>
        <v>0</v>
      </c>
      <c r="B25" s="4">
        <f t="shared" si="47"/>
        <v>0</v>
      </c>
      <c r="C25" s="4">
        <f t="shared" si="54"/>
        <v>0</v>
      </c>
      <c r="D25" s="4">
        <f t="shared" si="48"/>
        <v>0</v>
      </c>
      <c r="E25" s="5">
        <f t="shared" si="49"/>
        <v>0</v>
      </c>
      <c r="F25" s="8" t="e">
        <f t="shared" si="50"/>
        <v>#DIV/0!</v>
      </c>
      <c r="G25" s="8" t="e">
        <f t="shared" si="51"/>
        <v>#DIV/0!</v>
      </c>
      <c r="H25" s="8" t="e">
        <f t="shared" si="52"/>
        <v>#DIV/0!</v>
      </c>
      <c r="I25" s="4" t="e">
        <f>#REF!</f>
        <v>#REF!</v>
      </c>
      <c r="J25" s="4" t="e">
        <f>#REF!</f>
        <v>#REF!</v>
      </c>
      <c r="O25">
        <v>0</v>
      </c>
      <c r="P25" s="29">
        <f t="shared" ref="P25" si="61">O25/1.2</f>
        <v>0</v>
      </c>
      <c r="Q25" s="29">
        <f t="shared" ref="Q25" si="62">P25/1.2</f>
        <v>0</v>
      </c>
      <c r="R25" s="2">
        <v>0</v>
      </c>
      <c r="S25" s="2"/>
      <c r="T25" s="15" t="s">
        <v>22</v>
      </c>
      <c r="U25" s="40"/>
      <c r="V25" s="35">
        <f>V23*0.8</f>
        <v>5362800</v>
      </c>
      <c r="W25" s="18"/>
      <c r="X25" s="49"/>
    </row>
    <row r="26" spans="1:26" ht="15.75" x14ac:dyDescent="0.25">
      <c r="T26" s="15" t="s">
        <v>23</v>
      </c>
      <c r="U26" s="40"/>
      <c r="V26" s="35">
        <f>V6*V20</f>
        <v>1025000</v>
      </c>
      <c r="W26" s="19"/>
      <c r="X26" s="50"/>
      <c r="Y26" s="9"/>
    </row>
    <row r="27" spans="1:26" ht="38.25" customHeight="1" x14ac:dyDescent="0.25">
      <c r="G27" s="8"/>
      <c r="T27" s="13" t="s">
        <v>24</v>
      </c>
      <c r="U27" s="39"/>
      <c r="V27" s="41"/>
      <c r="W27" s="18"/>
      <c r="X27" s="49"/>
    </row>
    <row r="28" spans="1:26" ht="21" customHeight="1" x14ac:dyDescent="0.35">
      <c r="P28" s="31" t="s">
        <v>31</v>
      </c>
      <c r="Q28" s="32"/>
      <c r="R28" s="32"/>
      <c r="T28" s="68" t="s">
        <v>25</v>
      </c>
      <c r="U28" s="69"/>
      <c r="V28" s="70">
        <f>V23*0.025/12</f>
        <v>13965.625</v>
      </c>
      <c r="W28" s="71"/>
      <c r="X28" s="58"/>
      <c r="Y28" s="6"/>
    </row>
    <row r="29" spans="1:26" ht="20.25" customHeight="1" thickBot="1" x14ac:dyDescent="0.3">
      <c r="G29" s="6"/>
      <c r="H29" s="6"/>
      <c r="P29" s="31"/>
      <c r="Q29" s="32"/>
      <c r="T29" s="20"/>
      <c r="U29" s="21"/>
      <c r="V29" s="34"/>
      <c r="W29" s="22"/>
      <c r="X29" s="51"/>
      <c r="Y29" s="25"/>
    </row>
    <row r="30" spans="1:26" x14ac:dyDescent="0.25">
      <c r="P30" s="56" t="s">
        <v>34</v>
      </c>
      <c r="Q30" s="32"/>
      <c r="R30" s="44"/>
    </row>
    <row r="31" spans="1:26" x14ac:dyDescent="0.25">
      <c r="X31" s="9"/>
    </row>
  </sheetData>
  <mergeCells count="4">
    <mergeCell ref="A15:R15"/>
    <mergeCell ref="A2:R2"/>
    <mergeCell ref="T3:Y3"/>
    <mergeCell ref="T2:Y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topLeftCell="L1" zoomScale="80" zoomScaleNormal="80" workbookViewId="0">
      <selection activeCell="AS2" sqref="AS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S20" sqref="S20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3F919-872C-46C1-937A-71CA52B4ECA4}">
  <dimension ref="A1"/>
  <sheetViews>
    <sheetView workbookViewId="0">
      <selection activeCell="H27" sqref="H2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8076A-C110-447B-9705-F763F9A331D7}">
  <dimension ref="A1"/>
  <sheetViews>
    <sheetView workbookViewId="0">
      <selection activeCell="R32" sqref="R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="120" zoomScaleNormal="120" workbookViewId="0">
      <selection activeCell="M1" sqref="M1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L2" sqref="L2"/>
    </sheetView>
  </sheetViews>
  <sheetFormatPr defaultRowHeight="15" x14ac:dyDescent="0.25"/>
  <sheetData>
    <row r="18" ht="14.25" customHeight="1" x14ac:dyDescent="0.25"/>
    <row r="19" ht="15.75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55:E56"/>
  <sheetViews>
    <sheetView topLeftCell="B4" zoomScaleNormal="100" workbookViewId="0">
      <selection activeCell="B4" sqref="B4"/>
    </sheetView>
  </sheetViews>
  <sheetFormatPr defaultRowHeight="15" x14ac:dyDescent="0.25"/>
  <sheetData>
    <row r="55" spans="5:5" x14ac:dyDescent="0.25">
      <c r="E55">
        <f>3800000/486</f>
        <v>7818.9300411522636</v>
      </c>
    </row>
    <row r="56" spans="5:5" x14ac:dyDescent="0.25">
      <c r="E56">
        <f>6262000/801</f>
        <v>7817.7278401997501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Q2" sqref="Q2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D7" workbookViewId="0">
      <selection activeCell="P2" sqref="P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C1" zoomScale="90" zoomScaleNormal="90" workbookViewId="0">
      <selection activeCell="D2" sqref="D2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D1" zoomScaleNormal="100" workbookViewId="0">
      <selection activeCell="E2" sqref="E2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topLeftCell="S1" zoomScale="90" zoomScaleNormal="90" workbookViewId="0">
      <selection activeCell="AP2" sqref="AP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Sheet3</vt:lpstr>
      <vt:lpstr>Sheet14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DESK-28 VASTUKALA</cp:lastModifiedBy>
  <cp:lastPrinted>2019-11-05T06:14:02Z</cp:lastPrinted>
  <dcterms:created xsi:type="dcterms:W3CDTF">2018-02-17T10:36:41Z</dcterms:created>
  <dcterms:modified xsi:type="dcterms:W3CDTF">2024-10-15T10:31:43Z</dcterms:modified>
</cp:coreProperties>
</file>