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A304E21B-C8EB-4A16-8EBB-8D30BFCCE767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5" sheetId="10" r:id="rId2"/>
    <sheet name="Sheet7" sheetId="12" r:id="rId3"/>
    <sheet name="Sheet8" sheetId="13" r:id="rId4"/>
    <sheet name="Sheet9" sheetId="14" r:id="rId5"/>
    <sheet name="Sheet10" sheetId="15" r:id="rId6"/>
    <sheet name="Sheet11" sheetId="16" r:id="rId7"/>
    <sheet name="Sheet12" sheetId="17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3" i="5" l="1"/>
  <c r="C20" i="5"/>
  <c r="K37" i="5"/>
  <c r="B8" i="5" l="1"/>
  <c r="K34" i="5"/>
  <c r="O34" i="5" s="1"/>
  <c r="K33" i="5"/>
  <c r="L35" i="5"/>
  <c r="N35" i="5" s="1"/>
  <c r="P39" i="5"/>
  <c r="O39" i="5"/>
  <c r="N39" i="5"/>
  <c r="P38" i="5"/>
  <c r="O38" i="5"/>
  <c r="N38" i="5"/>
  <c r="P37" i="5"/>
  <c r="O37" i="5"/>
  <c r="N37" i="5"/>
  <c r="P36" i="5"/>
  <c r="O36" i="5"/>
  <c r="N36" i="5"/>
  <c r="P35" i="5"/>
  <c r="O35" i="5"/>
  <c r="N34" i="5"/>
  <c r="P33" i="5"/>
  <c r="O33" i="5"/>
  <c r="N33" i="5"/>
  <c r="D43" i="5"/>
  <c r="I9" i="5"/>
  <c r="B18" i="5"/>
  <c r="B11" i="5"/>
  <c r="B6" i="5"/>
  <c r="B7" i="5" s="1"/>
  <c r="J16" i="5"/>
  <c r="F39" i="5"/>
  <c r="G39" i="5"/>
  <c r="H39" i="5"/>
  <c r="F38" i="5"/>
  <c r="G38" i="5"/>
  <c r="H38" i="5"/>
  <c r="I8" i="5"/>
  <c r="B12" i="5" l="1"/>
  <c r="B13" i="5" s="1"/>
  <c r="B15" i="5" s="1"/>
  <c r="B20" i="5" s="1"/>
  <c r="P34" i="5"/>
  <c r="F36" i="5"/>
  <c r="H36" i="5"/>
  <c r="F41" i="5"/>
  <c r="B25" i="5" l="1"/>
  <c r="B22" i="5"/>
  <c r="B21" i="5"/>
  <c r="K8" i="5"/>
  <c r="H34" i="5" l="1"/>
  <c r="K9" i="5"/>
  <c r="H37" i="5" l="1"/>
  <c r="G34" i="5"/>
  <c r="I45" i="5"/>
  <c r="J45" i="5" s="1"/>
  <c r="F45" i="5"/>
  <c r="F42" i="5"/>
  <c r="H35" i="5"/>
  <c r="H33" i="5"/>
  <c r="I44" i="5"/>
  <c r="J44" i="5" s="1"/>
  <c r="F44" i="5"/>
  <c r="I43" i="5"/>
  <c r="J43" i="5" s="1"/>
  <c r="F43" i="5"/>
  <c r="L42" i="5"/>
  <c r="I42" i="5"/>
  <c r="K42" i="5" s="1"/>
  <c r="I41" i="5"/>
  <c r="J41" i="5" s="1"/>
  <c r="G37" i="5"/>
  <c r="F37" i="5"/>
  <c r="G36" i="5"/>
  <c r="G35" i="5"/>
  <c r="F35" i="5"/>
  <c r="F34" i="5"/>
  <c r="G33" i="5"/>
  <c r="F33" i="5"/>
  <c r="J5" i="5"/>
  <c r="K5" i="5" s="1"/>
  <c r="J42" i="5" l="1"/>
</calcChain>
</file>

<file path=xl/sharedStrings.xml><?xml version="1.0" encoding="utf-8"?>
<sst xmlns="http://schemas.openxmlformats.org/spreadsheetml/2006/main" count="42" uniqueCount="33">
  <si>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</si>
  <si>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</si>
  <si>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</si>
  <si>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</si>
  <si>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</si>
  <si>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</si>
  <si>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</si>
  <si>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</si>
  <si>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</si>
  <si>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</si>
  <si>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</si>
  <si>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</si>
  <si>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</si>
  <si>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</si>
  <si>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</si>
  <si>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</si>
  <si>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</si>
  <si>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</si>
  <si>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</si>
  <si>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</si>
  <si>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</si>
  <si>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</si>
  <si>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</si>
  <si>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</si>
  <si>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</si>
  <si>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</si>
  <si>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</si>
  <si>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 area</t>
  </si>
  <si>
    <t>Meaurement Carpet Area</t>
  </si>
  <si>
    <t>Flat</t>
  </si>
  <si>
    <t>Balcony</t>
  </si>
  <si>
    <t>Shop</t>
  </si>
  <si>
    <t>Shop No.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</si>
</sst>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43" fontId="0" fillId="0" borderId="0" xfId="0" applyNumberFormat="1"/>
    <xf numFmtId="0" fontId="0" fillId="0" borderId="1" xfId="0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1" fillId="0" borderId="1" xfId="0" applyFont="1" applyBorder="1"/>
    <xf numFmtId="0" fontId="0" fillId="0" borderId="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85725</xdr:rowOff>
    </xdr:from>
    <xdr:to>
      <xdr:col>12</xdr:col>
      <xdr:colOff>314325</xdr:colOff>
      <xdr:row>38</xdr:row>
      <xdr:rowOff>73862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7EFB36-8798-4705-8DA0-76967CCF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76225"/>
          <a:ext cx="7629524" cy="7036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487601</xdr:colOff>
      <xdr:row>33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E8DE8-9DEF-427D-95F6-C7A359444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7802801" cy="6400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487656</xdr:colOff>
      <xdr:row>28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C64D65-922E-4DD0-94B6-88C44F8C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2856" cy="5495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95250</xdr:rowOff>
    </xdr:from>
    <xdr:to>
      <xdr:col>11</xdr:col>
      <xdr:colOff>514350</xdr:colOff>
      <xdr:row>33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8F2FC-BE8E-4A39-B346-5993FE64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"/>
          <a:ext cx="7219950" cy="6124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5C848E-8510-43B1-A202-3AF883CE3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383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0</xdr:rowOff>
    </xdr:from>
    <xdr:to>
      <xdr:col>13</xdr:col>
      <xdr:colOff>66675</xdr:colOff>
      <xdr:row>31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1D4D8F-2F10-4565-86E6-3D6E55A02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0"/>
          <a:ext cx="7543800" cy="5991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Q45"/>
  <sheetViews>
    <sheetView tabSelected="1" topLeftCell="A3" workbookViewId="0">
      <selection activeCell="B8" sqref="B8"/>
    </sheetView>
  </sheetViews>
  <sheetFormatPr defaultRowHeight="15" x14ac:dyDescent="0.25"/>
  <cols>
    <col min="1" max="1" width="28.42578125" bestFit="1" customWidth="1"/>
    <col min="2" max="3" width="14.28515625" bestFit="1" customWidth="1"/>
    <col min="4" max="4" width="10" bestFit="1" customWidth="1"/>
    <col min="5" max="5" width="14.28515625" bestFit="1" customWidth="1"/>
    <col min="8" max="8" width="16.7109375" bestFit="1" customWidth="1"/>
    <col min="13" max="13" width="14.28515625" bestFit="1" customWidth="1"/>
  </cols>
  <sheetData>
    <row r="2" spans="1:11" x14ac:dyDescent="0.25">
      <c r="A2" s="2"/>
      <c r="B2" s="2"/>
    </row>
    <row r="3" spans="1:11" x14ac:dyDescent="0.25">
      <c r="A3" s="2" t="s">
        <v>19</v>
      </c>
      <c r="B3" s="2" t="s">
        <v>32</v>
      </c>
    </row>
    <row r="4" spans="1:11" x14ac:dyDescent="0.25">
      <c r="A4" s="2" t="s">
        <v>5</v>
      </c>
      <c r="B4" s="2">
        <v>2024</v>
      </c>
      <c r="H4" s="2" t="s">
        <v>1</v>
      </c>
      <c r="I4" s="2"/>
      <c r="J4" s="2"/>
      <c r="K4" s="2"/>
    </row>
    <row r="5" spans="1:11" x14ac:dyDescent="0.25">
      <c r="A5" s="2" t="s">
        <v>6</v>
      </c>
      <c r="B5" s="2">
        <v>2016</v>
      </c>
      <c r="H5" s="2">
        <v>2016</v>
      </c>
      <c r="I5" s="2">
        <v>2024</v>
      </c>
      <c r="J5" s="2">
        <f>I5-H5</f>
        <v>8</v>
      </c>
      <c r="K5" s="2">
        <f>J5-60</f>
        <v>-52</v>
      </c>
    </row>
    <row r="6" spans="1:11" x14ac:dyDescent="0.25">
      <c r="A6" s="2" t="s">
        <v>7</v>
      </c>
      <c r="B6" s="2">
        <f>B4-B5</f>
        <v>8</v>
      </c>
      <c r="H6" s="2" t="s">
        <v>3</v>
      </c>
      <c r="I6" s="2"/>
      <c r="J6" s="2"/>
    </row>
    <row r="7" spans="1:11" x14ac:dyDescent="0.25">
      <c r="A7" s="2"/>
      <c r="B7" s="2">
        <f>B6-60</f>
        <v>-52</v>
      </c>
      <c r="H7" s="2" t="s">
        <v>27</v>
      </c>
      <c r="I7" s="2" t="s">
        <v>26</v>
      </c>
      <c r="J7" s="2"/>
      <c r="K7">
        <v>26620</v>
      </c>
    </row>
    <row r="8" spans="1:11" x14ac:dyDescent="0.25">
      <c r="A8" s="2" t="s">
        <v>8</v>
      </c>
      <c r="B8" s="4">
        <f>300*2800</f>
        <v>840000</v>
      </c>
      <c r="G8" t="s">
        <v>29</v>
      </c>
      <c r="H8" s="2">
        <v>448</v>
      </c>
      <c r="I8">
        <f>H8*1.2</f>
        <v>537.6</v>
      </c>
      <c r="J8" s="2"/>
      <c r="K8">
        <f>K7/100*105</f>
        <v>27951</v>
      </c>
    </row>
    <row r="9" spans="1:11" x14ac:dyDescent="0.25">
      <c r="A9" s="2" t="s">
        <v>9</v>
      </c>
      <c r="B9" s="2"/>
      <c r="G9" t="s">
        <v>31</v>
      </c>
      <c r="H9" s="2">
        <v>250</v>
      </c>
      <c r="I9">
        <f>H9*1.2</f>
        <v>300</v>
      </c>
      <c r="J9" s="2"/>
      <c r="K9">
        <f>K8/10.764</f>
        <v>2596.711259754738</v>
      </c>
    </row>
    <row r="10" spans="1:11" x14ac:dyDescent="0.25">
      <c r="A10" s="2"/>
      <c r="B10" s="2"/>
      <c r="H10" s="7">
        <v>38000</v>
      </c>
      <c r="I10" s="2"/>
      <c r="J10" s="2"/>
    </row>
    <row r="11" spans="1:11" x14ac:dyDescent="0.25">
      <c r="A11" s="2" t="s">
        <v>10</v>
      </c>
      <c r="B11" s="2">
        <f>100-10</f>
        <v>90</v>
      </c>
      <c r="H11" s="7"/>
      <c r="I11" s="2"/>
      <c r="J11" s="2"/>
    </row>
    <row r="12" spans="1:11" x14ac:dyDescent="0.25">
      <c r="A12" s="2" t="s">
        <v>11</v>
      </c>
      <c r="B12" s="2">
        <f>B11*B6/60</f>
        <v>12</v>
      </c>
    </row>
    <row r="13" spans="1:11" x14ac:dyDescent="0.25">
      <c r="A13" s="2"/>
      <c r="B13" s="5">
        <f>B12%</f>
        <v>0.12</v>
      </c>
    </row>
    <row r="14" spans="1:11" x14ac:dyDescent="0.25">
      <c r="A14" s="2"/>
      <c r="B14" s="2"/>
    </row>
    <row r="15" spans="1:11" x14ac:dyDescent="0.25">
      <c r="A15" s="2" t="s">
        <v>12</v>
      </c>
      <c r="B15" s="4">
        <f>ROUND((B8*B13),0)</f>
        <v>100800</v>
      </c>
      <c r="H15" t="s">
        <v>28</v>
      </c>
      <c r="I15" t="s">
        <v>30</v>
      </c>
    </row>
    <row r="16" spans="1:11" x14ac:dyDescent="0.25">
      <c r="A16" s="2" t="s">
        <v>2</v>
      </c>
      <c r="B16" s="4">
        <v>300</v>
      </c>
      <c r="G16" t="s">
        <v>29</v>
      </c>
      <c r="H16">
        <v>380</v>
      </c>
      <c r="I16">
        <v>42</v>
      </c>
      <c r="J16">
        <f>I16+H16</f>
        <v>422</v>
      </c>
    </row>
    <row r="17" spans="1:17" x14ac:dyDescent="0.25">
      <c r="A17" s="2" t="s">
        <v>25</v>
      </c>
      <c r="B17" s="2">
        <v>38000</v>
      </c>
      <c r="G17" t="s">
        <v>31</v>
      </c>
      <c r="H17">
        <v>240</v>
      </c>
    </row>
    <row r="18" spans="1:17" x14ac:dyDescent="0.25">
      <c r="A18" s="2" t="s">
        <v>13</v>
      </c>
      <c r="B18" s="4">
        <f>B17*B16</f>
        <v>11400000</v>
      </c>
    </row>
    <row r="19" spans="1:17" x14ac:dyDescent="0.25">
      <c r="A19" s="2" t="s">
        <v>14</v>
      </c>
      <c r="B19" s="2"/>
    </row>
    <row r="20" spans="1:17" x14ac:dyDescent="0.25">
      <c r="A20" s="3" t="s">
        <v>15</v>
      </c>
      <c r="B20" s="6">
        <f>B18-B15</f>
        <v>11299200</v>
      </c>
      <c r="C20" s="1">
        <f>B20/250</f>
        <v>45196.800000000003</v>
      </c>
      <c r="D20" s="1"/>
    </row>
    <row r="21" spans="1:17" x14ac:dyDescent="0.25">
      <c r="A21" s="3" t="s">
        <v>16</v>
      </c>
      <c r="B21" s="6">
        <f>ROUND((B20*90%),0)</f>
        <v>10169280</v>
      </c>
    </row>
    <row r="22" spans="1:17" x14ac:dyDescent="0.25">
      <c r="A22" s="3" t="s">
        <v>17</v>
      </c>
      <c r="B22" s="6">
        <f>ROUND((B20*80%),0)</f>
        <v>9039360</v>
      </c>
    </row>
    <row r="23" spans="1:17" x14ac:dyDescent="0.25">
      <c r="A23" s="3" t="s">
        <v>18</v>
      </c>
      <c r="B23" s="6">
        <f>MROUND((B20*0.045/12),500)</f>
        <v>42500</v>
      </c>
    </row>
    <row r="24" spans="1:17" ht="18.75" x14ac:dyDescent="0.3">
      <c r="G24" s="9"/>
      <c r="H24" s="9"/>
      <c r="I24" s="9"/>
      <c r="J24" s="9"/>
      <c r="K24" s="9"/>
    </row>
    <row r="25" spans="1:17" ht="18.75" x14ac:dyDescent="0.3">
      <c r="B25" s="1">
        <f>B20/300</f>
        <v>37664</v>
      </c>
      <c r="C25" s="1"/>
      <c r="G25" s="9"/>
      <c r="H25" s="9"/>
      <c r="I25" s="9"/>
      <c r="J25" s="9"/>
      <c r="K25" s="9"/>
    </row>
    <row r="26" spans="1:17" ht="16.5" x14ac:dyDescent="0.3">
      <c r="E26" s="8"/>
      <c r="F26" s="8"/>
      <c r="G26" s="8"/>
      <c r="H26" s="8"/>
    </row>
    <row r="30" spans="1:17" x14ac:dyDescent="0.25">
      <c r="D30" t="s">
        <v>29</v>
      </c>
      <c r="L30" t="s">
        <v>31</v>
      </c>
    </row>
    <row r="31" spans="1:17" x14ac:dyDescent="0.25">
      <c r="D31" t="s">
        <v>20</v>
      </c>
    </row>
    <row r="32" spans="1:17" x14ac:dyDescent="0.25">
      <c r="C32" s="2" t="s">
        <v>4</v>
      </c>
      <c r="D32" s="2" t="s">
        <v>21</v>
      </c>
      <c r="E32" s="2" t="s">
        <v>0</v>
      </c>
      <c r="F32" s="2" t="s">
        <v>22</v>
      </c>
      <c r="G32" s="2" t="s">
        <v>23</v>
      </c>
      <c r="H32" s="2"/>
      <c r="K32" s="2" t="s">
        <v>4</v>
      </c>
      <c r="L32" s="2" t="s">
        <v>21</v>
      </c>
      <c r="M32" s="2" t="s">
        <v>0</v>
      </c>
      <c r="N32" s="2" t="s">
        <v>22</v>
      </c>
      <c r="O32" s="2" t="s">
        <v>23</v>
      </c>
      <c r="P32" s="2"/>
      <c r="Q32" s="2"/>
    </row>
    <row r="33" spans="3:17" x14ac:dyDescent="0.25">
      <c r="C33" s="2"/>
      <c r="D33" s="10">
        <v>330</v>
      </c>
      <c r="E33" s="2">
        <v>6700000</v>
      </c>
      <c r="F33" s="2">
        <f t="shared" ref="F33:F39" si="0">E33/D33</f>
        <v>20303.030303030304</v>
      </c>
      <c r="G33" s="2" t="e">
        <f t="shared" ref="G33:G39" si="1">E33/C33</f>
        <v>#DIV/0!</v>
      </c>
      <c r="H33" s="2">
        <f t="shared" ref="H33:H39" si="2">C33/D33</f>
        <v>0</v>
      </c>
      <c r="K33" s="2">
        <f>L33*1.2</f>
        <v>240</v>
      </c>
      <c r="L33" s="2">
        <v>200</v>
      </c>
      <c r="M33" s="2">
        <v>8500000</v>
      </c>
      <c r="N33" s="2">
        <f t="shared" ref="N33:N39" si="3">M33/L33</f>
        <v>42500</v>
      </c>
      <c r="O33" s="2">
        <f t="shared" ref="O33:O39" si="4">M33/K33</f>
        <v>35416.666666666664</v>
      </c>
      <c r="P33" s="2">
        <f t="shared" ref="P33:P39" si="5">K33/L33</f>
        <v>1.2</v>
      </c>
      <c r="Q33" s="2"/>
    </row>
    <row r="34" spans="3:17" x14ac:dyDescent="0.25">
      <c r="C34" s="2"/>
      <c r="D34" s="10">
        <v>430</v>
      </c>
      <c r="E34" s="2">
        <v>9000000</v>
      </c>
      <c r="F34" s="2">
        <f t="shared" si="0"/>
        <v>20930.232558139534</v>
      </c>
      <c r="G34" s="2" t="e">
        <f t="shared" si="1"/>
        <v>#DIV/0!</v>
      </c>
      <c r="H34" s="2">
        <f t="shared" si="2"/>
        <v>0</v>
      </c>
      <c r="K34" s="2">
        <f>L34*1.2</f>
        <v>172.79999999999998</v>
      </c>
      <c r="L34" s="2">
        <v>144</v>
      </c>
      <c r="M34" s="2">
        <v>6500000</v>
      </c>
      <c r="N34" s="2">
        <f t="shared" si="3"/>
        <v>45138.888888888891</v>
      </c>
      <c r="O34" s="2">
        <f t="shared" si="4"/>
        <v>37615.740740740745</v>
      </c>
      <c r="P34" s="2">
        <f t="shared" si="5"/>
        <v>1.2</v>
      </c>
      <c r="Q34" s="2"/>
    </row>
    <row r="35" spans="3:17" x14ac:dyDescent="0.25">
      <c r="C35" s="2"/>
      <c r="D35" s="2">
        <v>481</v>
      </c>
      <c r="E35" s="4">
        <v>8700000</v>
      </c>
      <c r="F35" s="2">
        <f t="shared" si="0"/>
        <v>18087.318087318086</v>
      </c>
      <c r="G35" s="2" t="e">
        <f t="shared" si="1"/>
        <v>#DIV/0!</v>
      </c>
      <c r="H35" s="2">
        <f t="shared" si="2"/>
        <v>0</v>
      </c>
      <c r="K35" s="2">
        <v>205</v>
      </c>
      <c r="L35" s="2">
        <f>K35/1.2</f>
        <v>170.83333333333334</v>
      </c>
      <c r="M35" s="4">
        <v>7000000</v>
      </c>
      <c r="N35" s="2">
        <f t="shared" si="3"/>
        <v>40975.609756097561</v>
      </c>
      <c r="O35" s="2">
        <f t="shared" si="4"/>
        <v>34146.341463414632</v>
      </c>
      <c r="P35" s="2">
        <f t="shared" si="5"/>
        <v>1.2</v>
      </c>
      <c r="Q35" s="2"/>
    </row>
    <row r="36" spans="3:17" x14ac:dyDescent="0.25">
      <c r="C36" s="2"/>
      <c r="D36" s="2">
        <v>350</v>
      </c>
      <c r="E36" s="4">
        <v>7500000</v>
      </c>
      <c r="F36" s="2">
        <f t="shared" si="0"/>
        <v>21428.571428571428</v>
      </c>
      <c r="G36" s="2" t="e">
        <f t="shared" si="1"/>
        <v>#DIV/0!</v>
      </c>
      <c r="H36" s="2">
        <f t="shared" si="2"/>
        <v>0</v>
      </c>
      <c r="K36" s="2"/>
      <c r="L36" s="2">
        <v>225</v>
      </c>
      <c r="M36" s="4">
        <v>13000000</v>
      </c>
      <c r="N36" s="2">
        <f t="shared" si="3"/>
        <v>57777.777777777781</v>
      </c>
      <c r="O36" s="2" t="e">
        <f t="shared" si="4"/>
        <v>#DIV/0!</v>
      </c>
      <c r="P36" s="2">
        <f t="shared" si="5"/>
        <v>0</v>
      </c>
      <c r="Q36" s="2"/>
    </row>
    <row r="37" spans="3:17" x14ac:dyDescent="0.25">
      <c r="C37" s="2"/>
      <c r="D37" s="2">
        <v>319</v>
      </c>
      <c r="E37" s="2">
        <v>6900000</v>
      </c>
      <c r="F37" s="2">
        <f t="shared" si="0"/>
        <v>21630.094043887148</v>
      </c>
      <c r="G37" s="2" t="e">
        <f t="shared" si="1"/>
        <v>#DIV/0!</v>
      </c>
      <c r="H37" s="2">
        <f t="shared" si="2"/>
        <v>0</v>
      </c>
      <c r="K37" s="2">
        <f>L37*1.2</f>
        <v>264</v>
      </c>
      <c r="L37" s="2">
        <v>220</v>
      </c>
      <c r="M37" s="2">
        <v>12500000</v>
      </c>
      <c r="N37" s="2">
        <f t="shared" si="3"/>
        <v>56818.181818181816</v>
      </c>
      <c r="O37" s="2">
        <f t="shared" si="4"/>
        <v>47348.484848484848</v>
      </c>
      <c r="P37" s="2">
        <f t="shared" si="5"/>
        <v>1.2</v>
      </c>
      <c r="Q37" s="2"/>
    </row>
    <row r="38" spans="3:17" x14ac:dyDescent="0.25">
      <c r="D38" s="11">
        <v>423</v>
      </c>
      <c r="E38" s="11">
        <v>8900000</v>
      </c>
      <c r="F38" s="11">
        <f t="shared" si="0"/>
        <v>21040.189125295507</v>
      </c>
      <c r="G38" s="11" t="e">
        <f t="shared" si="1"/>
        <v>#DIV/0!</v>
      </c>
      <c r="H38" s="11">
        <f t="shared" si="2"/>
        <v>0</v>
      </c>
      <c r="K38" s="2">
        <v>300</v>
      </c>
      <c r="L38" s="2">
        <v>250</v>
      </c>
      <c r="M38" s="2">
        <v>9500000</v>
      </c>
      <c r="N38" s="2">
        <f t="shared" si="3"/>
        <v>38000</v>
      </c>
      <c r="O38" s="2">
        <f t="shared" si="4"/>
        <v>31666.666666666668</v>
      </c>
      <c r="P38" s="2">
        <f t="shared" si="5"/>
        <v>1.2</v>
      </c>
      <c r="Q38" s="2"/>
    </row>
    <row r="39" spans="3:17" x14ac:dyDescent="0.25">
      <c r="D39" s="11">
        <v>460</v>
      </c>
      <c r="E39" s="11">
        <v>9000000</v>
      </c>
      <c r="F39" s="11">
        <f t="shared" si="0"/>
        <v>19565.217391304348</v>
      </c>
      <c r="G39" s="11" t="e">
        <f t="shared" si="1"/>
        <v>#DIV/0!</v>
      </c>
      <c r="H39" s="11">
        <f t="shared" si="2"/>
        <v>0</v>
      </c>
      <c r="K39" s="2"/>
      <c r="L39" s="2"/>
      <c r="M39" s="2"/>
      <c r="N39" s="2" t="e">
        <f t="shared" si="3"/>
        <v>#DIV/0!</v>
      </c>
      <c r="O39" s="2" t="e">
        <f t="shared" si="4"/>
        <v>#DIV/0!</v>
      </c>
      <c r="P39" s="2" t="e">
        <f t="shared" si="5"/>
        <v>#DIV/0!</v>
      </c>
      <c r="Q39" s="2"/>
    </row>
    <row r="40" spans="3:17" x14ac:dyDescent="0.25">
      <c r="D40" t="s">
        <v>24</v>
      </c>
    </row>
    <row r="41" spans="3:17" x14ac:dyDescent="0.25">
      <c r="D41" s="2">
        <v>134</v>
      </c>
      <c r="E41" s="2">
        <v>2369000</v>
      </c>
      <c r="F41" s="2">
        <f>E41/D41</f>
        <v>17679.104477611942</v>
      </c>
      <c r="G41" s="2">
        <v>210000</v>
      </c>
      <c r="H41" s="2">
        <v>30000</v>
      </c>
      <c r="I41" s="2">
        <f>H41+G41+E41</f>
        <v>2609000</v>
      </c>
      <c r="J41" s="2">
        <f>I41/D41</f>
        <v>19470.149253731342</v>
      </c>
      <c r="K41" s="4"/>
      <c r="L41" s="2"/>
    </row>
    <row r="42" spans="3:17" x14ac:dyDescent="0.25">
      <c r="C42" s="2"/>
      <c r="D42" s="2">
        <v>247</v>
      </c>
      <c r="E42" s="2">
        <v>4950000</v>
      </c>
      <c r="F42" s="2">
        <f>E42/D42</f>
        <v>20040.485829959514</v>
      </c>
      <c r="G42" s="2">
        <v>247500</v>
      </c>
      <c r="H42" s="2">
        <v>30000</v>
      </c>
      <c r="I42" s="2">
        <f>H42+G42+E42</f>
        <v>5227500</v>
      </c>
      <c r="J42" s="2">
        <f>I42/D42</f>
        <v>21163.967611336033</v>
      </c>
      <c r="K42" s="4" t="e">
        <f>I42/C42</f>
        <v>#DIV/0!</v>
      </c>
      <c r="L42" s="2" t="e">
        <f>E42/C42</f>
        <v>#DIV/0!</v>
      </c>
    </row>
    <row r="43" spans="3:17" x14ac:dyDescent="0.25">
      <c r="C43" s="2"/>
      <c r="D43" s="2">
        <f>30.76*10.764</f>
        <v>331.10064</v>
      </c>
      <c r="E43" s="2">
        <v>6050000</v>
      </c>
      <c r="F43" s="2">
        <f>E43/D43</f>
        <v>18272.389929539248</v>
      </c>
      <c r="G43" s="2">
        <v>363000</v>
      </c>
      <c r="H43" s="2">
        <v>30000</v>
      </c>
      <c r="I43" s="2">
        <f>H43+G43+E43</f>
        <v>6443000</v>
      </c>
      <c r="J43" s="2">
        <f>I43/D43</f>
        <v>19459.340217524194</v>
      </c>
      <c r="K43" s="2"/>
      <c r="L43" s="2"/>
    </row>
    <row r="44" spans="3:17" x14ac:dyDescent="0.25">
      <c r="C44" s="2"/>
      <c r="D44" s="2"/>
      <c r="E44" s="2"/>
      <c r="F44" s="2" t="e">
        <f>E44/D44</f>
        <v>#DIV/0!</v>
      </c>
      <c r="G44" s="2">
        <v>180000</v>
      </c>
      <c r="H44" s="2">
        <v>30000</v>
      </c>
      <c r="I44" s="2">
        <f>H44+G44+E44</f>
        <v>210000</v>
      </c>
      <c r="J44" s="2" t="e">
        <f>I44/D44</f>
        <v>#DIV/0!</v>
      </c>
      <c r="K44" s="2"/>
      <c r="L44" s="2"/>
    </row>
    <row r="45" spans="3:17" x14ac:dyDescent="0.25">
      <c r="F45" t="e">
        <f>E45/D45</f>
        <v>#DIV/0!</v>
      </c>
      <c r="G45">
        <v>111700</v>
      </c>
      <c r="H45" s="2">
        <v>100</v>
      </c>
      <c r="I45" s="2">
        <f>H45+G45+E45</f>
        <v>111800</v>
      </c>
      <c r="J45" s="2" t="e">
        <f>I45/D45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>
      <selection activeCell="R28" sqref="R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B83A4-ACF9-4D8B-B64C-1FDC57EDC80D}">
  <dimension ref="A1"/>
  <sheetViews>
    <sheetView workbookViewId="0">
      <selection activeCell="Q38" sqref="Q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09DAB-3625-48F1-AB15-D289F23CB269}">
  <dimension ref="A1"/>
  <sheetViews>
    <sheetView workbookViewId="0">
      <selection activeCell="J34" sqref="J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C64DF-9FB8-4F5D-99AF-DF23AD3B9074}">
  <dimension ref="A1"/>
  <sheetViews>
    <sheetView workbookViewId="0">
      <selection activeCell="P20" sqref="P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9A0C5-B62A-443A-97D0-8F1AC528936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8FD89-BC42-49B6-A4D1-418318C53EAD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5D7F5-ABFB-4F2E-A249-1E7E3FCDB09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Sheet5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2024-10-11T08:57:50Z</dcterms:modified>
</cp:coreProperties>
</file>