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333351A-B7E8-43A1-AD74-3D9FEE3FDDD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2" i="1" l="1"/>
  <c r="F11" i="1"/>
  <c r="E17" i="1"/>
  <c r="F8" i="1"/>
  <c r="F12" i="1" s="1"/>
  <c r="A37" i="1"/>
  <c r="F9" i="1" l="1"/>
  <c r="F10" i="1"/>
  <c r="F6" i="1"/>
  <c r="B20" i="1" l="1"/>
  <c r="C31" i="1"/>
  <c r="C30" i="1"/>
  <c r="C29" i="1"/>
  <c r="C27" i="1"/>
  <c r="J28" i="1" l="1"/>
  <c r="J27" i="1"/>
  <c r="H36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<sst xmlns="http://schemas.openxmlformats.org/spreadsheetml/2006/main" count="36" uniqueCount="29">
  <si>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</si>
  <si>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</si>
  <si>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</si>
  <si>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</si>
  <si>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</si>
  <si>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</si>
  <si>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</si>
  <si>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</si>
  <si>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</si>
  <si>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</si>
  <si>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</si>
  <si>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</si>
  <si>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</si>
  <si>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</si>
  <si>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</si>
  <si>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</si>
  <si>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</si>
  <si>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</si>
  <si>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</si>
  <si>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</si>
  <si>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</si>
  <si>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</si>
  <si>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</si>
  <si>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Measurement Carpet</t>
  </si>
  <si>
    <t>RV</t>
  </si>
  <si>
    <t>DV</t>
  </si>
  <si>
    <t>Built up Area</t>
  </si>
  <si>
    <t>Rate</t>
  </si>
  <si>
    <t>This final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</si>
</sst>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4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0" fillId="3" borderId="0" xfId="0" applyFill="1"/>
    <xf numFmtId="0" fontId="14" fillId="3" borderId="0" xfId="0" applyFont="1" applyFill="1"/>
    <xf numFmtId="0" fontId="2" fillId="4" borderId="0" xfId="0" applyFont="1" applyFill="1"/>
    <xf numFmtId="0" fontId="15" fillId="0" borderId="1" xfId="0" applyFont="1" applyBorder="1"/>
    <xf numFmtId="43" fontId="15" fillId="0" borderId="1" xfId="1" applyFont="1" applyFill="1" applyBorder="1"/>
    <xf numFmtId="0" fontId="15" fillId="0" borderId="1" xfId="0" applyFont="1" applyBorder="1" applyAlignment="1">
      <alignment wrapText="1"/>
    </xf>
    <xf numFmtId="10" fontId="15" fillId="0" borderId="1" xfId="0" applyNumberFormat="1" applyFont="1" applyBorder="1"/>
    <xf numFmtId="0" fontId="16" fillId="0" borderId="1" xfId="0" applyFont="1" applyBorder="1"/>
    <xf numFmtId="43" fontId="16" fillId="0" borderId="1" xfId="0" applyNumberFormat="1" applyFont="1" applyBorder="1"/>
    <xf numFmtId="43" fontId="15" fillId="0" borderId="1" xfId="0" applyNumberFormat="1" applyFont="1" applyBorder="1"/>
    <xf numFmtId="0" fontId="17" fillId="0" borderId="6" xfId="0" applyFont="1" applyBorder="1" applyAlignment="1">
      <alignment horizontal="center" wrapText="1"/>
    </xf>
    <xf numFmtId="0" fontId="18" fillId="4" borderId="1" xfId="0" applyFont="1" applyFill="1" applyBorder="1"/>
    <xf numFmtId="43" fontId="19" fillId="4" borderId="1" xfId="0" applyNumberFormat="1" applyFont="1" applyFill="1" applyBorder="1"/>
    <xf numFmtId="0" fontId="19" fillId="4" borderId="1" xfId="0" applyFont="1" applyFill="1" applyBorder="1" applyAlignment="1">
      <alignment vertical="top"/>
    </xf>
    <xf numFmtId="43" fontId="19" fillId="4" borderId="1" xfId="1" applyFont="1" applyFill="1" applyBorder="1" applyAlignment="1">
      <alignment vertical="top"/>
    </xf>
    <xf numFmtId="43" fontId="19" fillId="4" borderId="1" xfId="0" applyNumberFormat="1" applyFont="1" applyFill="1" applyBorder="1" applyAlignment="1">
      <alignment vertical="top"/>
    </xf>
    <xf numFmtId="43" fontId="20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324406</xdr:colOff>
      <xdr:row>28</xdr:row>
      <xdr:rowOff>143639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8E64C4-CA8A-4D22-BC9E-49554846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82006" cy="54776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276774</xdr:colOff>
      <xdr:row>28</xdr:row>
      <xdr:rowOff>115034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E9877-6FA1-4045-96FB-51658C09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34374" cy="525853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29</xdr:col>
      <xdr:colOff>491321</xdr:colOff>
      <xdr:row>38</xdr:row>
      <xdr:rowOff>109969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8FD224-8AA9-47B1-8ACD-EDBF7A5A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0478" y="189099"/>
          <a:ext cx="9631119" cy="7106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</xdr:rowOff>
    </xdr:from>
    <xdr:to>
      <xdr:col>11</xdr:col>
      <xdr:colOff>590179</xdr:colOff>
      <xdr:row>29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7F5D63-DA47-475B-BBD0-D40A082E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"/>
          <a:ext cx="7238629" cy="5648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601946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542D3B-0D6D-4C81-9B7A-B4451D26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03546" cy="809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552451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160F3-8DB2-4DBE-BE9A-B2305240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258050" cy="64198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27</xdr:col>
      <xdr:colOff>105981</xdr:colOff>
      <xdr:row>41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4E701D-07B0-412E-A948-6460BE79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8640381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3"/>
      <c r="C2" s="23"/>
      <c r="D2" s="7"/>
      <c r="E2" t="s">
        <v>13</v>
      </c>
    </row>
    <row r="3" spans="1:17" ht="16.5" x14ac:dyDescent="0.3">
      <c r="A3" s="46" t="s">
        <v>0</v>
      </c>
      <c r="B3" s="47">
        <v>13000</v>
      </c>
      <c r="C3" s="17"/>
      <c r="D3" s="10"/>
      <c r="E3">
        <v>1989</v>
      </c>
      <c r="F3" s="3">
        <v>2024</v>
      </c>
      <c r="G3" s="4">
        <f>F3-E3</f>
        <v>35</v>
      </c>
      <c r="L3" s="3"/>
      <c r="M3" s="4"/>
    </row>
    <row r="4" spans="1:17" ht="33" x14ac:dyDescent="0.3">
      <c r="A4" s="48" t="s">
        <v>1</v>
      </c>
      <c r="B4" s="47">
        <v>2500</v>
      </c>
      <c r="C4" s="17"/>
      <c r="D4" s="10"/>
      <c r="E4" s="53"/>
      <c r="F4" s="59" t="s">
        <v>28</v>
      </c>
      <c r="G4" s="4"/>
      <c r="H4" s="23"/>
      <c r="K4" s="28"/>
      <c r="L4" s="3"/>
      <c r="M4" s="4"/>
    </row>
    <row r="5" spans="1:17" ht="18.75" x14ac:dyDescent="0.3">
      <c r="A5" s="46" t="s">
        <v>2</v>
      </c>
      <c r="B5" s="47">
        <f>B3-B4</f>
        <v>10500</v>
      </c>
      <c r="C5" s="17"/>
      <c r="D5" s="10"/>
      <c r="E5" s="54"/>
      <c r="F5" s="54" t="s">
        <v>22</v>
      </c>
      <c r="G5" s="14"/>
      <c r="H5" s="8"/>
      <c r="I5" s="8"/>
      <c r="M5" s="36"/>
      <c r="N5" s="25"/>
      <c r="O5" s="25"/>
      <c r="P5" s="25"/>
      <c r="Q5" s="25"/>
    </row>
    <row r="6" spans="1:17" ht="18.75" x14ac:dyDescent="0.3">
      <c r="A6" s="46" t="s">
        <v>3</v>
      </c>
      <c r="B6" s="47">
        <f>B4</f>
        <v>2500</v>
      </c>
      <c r="C6" s="17"/>
      <c r="D6" s="10"/>
      <c r="E6" s="55" t="s">
        <v>26</v>
      </c>
      <c r="F6" s="55">
        <f>33.45*10.764</f>
        <v>360.05580000000003</v>
      </c>
      <c r="G6" s="14"/>
      <c r="H6" s="10"/>
      <c r="I6" s="8"/>
      <c r="M6" s="36"/>
      <c r="N6" s="25"/>
      <c r="O6" s="25"/>
      <c r="P6" s="25"/>
      <c r="Q6" s="25"/>
    </row>
    <row r="7" spans="1:17" ht="18" x14ac:dyDescent="0.3">
      <c r="A7" s="46" t="s">
        <v>4</v>
      </c>
      <c r="B7" s="46">
        <v>35</v>
      </c>
      <c r="C7" s="18"/>
      <c r="D7" s="33"/>
      <c r="E7" s="56" t="s">
        <v>27</v>
      </c>
      <c r="F7" s="57">
        <v>12000</v>
      </c>
      <c r="G7" s="5"/>
      <c r="H7" s="8"/>
      <c r="I7" s="8"/>
      <c r="M7" s="37"/>
      <c r="N7" s="25"/>
      <c r="O7" s="25"/>
      <c r="P7" s="25"/>
      <c r="Q7" s="25"/>
    </row>
    <row r="8" spans="1:17" ht="18" x14ac:dyDescent="0.3">
      <c r="A8" s="46" t="s">
        <v>5</v>
      </c>
      <c r="B8" s="46">
        <f>B9-B7</f>
        <v>25</v>
      </c>
      <c r="C8" s="18"/>
      <c r="D8" s="33"/>
      <c r="E8" s="58" t="s">
        <v>11</v>
      </c>
      <c r="F8" s="58">
        <f>F7*F6</f>
        <v>4320669.6000000006</v>
      </c>
      <c r="G8" s="5"/>
      <c r="H8" s="10"/>
      <c r="I8" s="10"/>
      <c r="M8" s="37"/>
      <c r="N8" s="25"/>
      <c r="O8" s="25"/>
      <c r="P8" s="25"/>
      <c r="Q8" s="25"/>
    </row>
    <row r="9" spans="1:17" ht="18" x14ac:dyDescent="0.3">
      <c r="A9" s="46" t="s">
        <v>6</v>
      </c>
      <c r="B9" s="46">
        <v>60</v>
      </c>
      <c r="C9" s="18"/>
      <c r="D9" s="33"/>
      <c r="E9" s="58" t="s">
        <v>24</v>
      </c>
      <c r="F9" s="58">
        <f>F8*0.9</f>
        <v>3888602.6400000006</v>
      </c>
      <c r="G9" s="13"/>
      <c r="H9" s="8"/>
      <c r="I9" s="8"/>
      <c r="J9" s="27"/>
      <c r="M9" s="37"/>
      <c r="N9" s="25"/>
      <c r="O9" s="25"/>
      <c r="P9" s="25"/>
      <c r="Q9" s="25"/>
    </row>
    <row r="10" spans="1:17" ht="33" x14ac:dyDescent="0.3">
      <c r="A10" s="48" t="s">
        <v>7</v>
      </c>
      <c r="B10" s="46">
        <f>90*B7/B9</f>
        <v>52.5</v>
      </c>
      <c r="C10" s="18"/>
      <c r="D10" s="33"/>
      <c r="E10" s="58" t="s">
        <v>25</v>
      </c>
      <c r="F10" s="58">
        <f>F8*0.8</f>
        <v>3456535.6800000006</v>
      </c>
      <c r="G10" s="13"/>
      <c r="H10" s="25"/>
      <c r="I10" s="25"/>
      <c r="J10" s="27"/>
      <c r="K10" s="27"/>
      <c r="L10" s="24"/>
      <c r="M10" s="37"/>
      <c r="N10" s="25"/>
      <c r="O10" s="25"/>
      <c r="P10" s="25"/>
      <c r="Q10" s="25"/>
    </row>
    <row r="11" spans="1:17" ht="18" x14ac:dyDescent="0.3">
      <c r="A11" s="46"/>
      <c r="B11" s="49">
        <f>B10%</f>
        <v>0.52500000000000002</v>
      </c>
      <c r="C11" s="30"/>
      <c r="D11" s="34"/>
      <c r="E11" s="58" t="s">
        <v>12</v>
      </c>
      <c r="F11" s="58">
        <f>360*2500</f>
        <v>900000</v>
      </c>
      <c r="G11" s="13"/>
      <c r="H11" s="25"/>
      <c r="I11" s="25"/>
      <c r="J11" s="27"/>
      <c r="K11" s="27"/>
      <c r="L11" s="24"/>
      <c r="M11" s="38"/>
      <c r="N11" s="25"/>
      <c r="O11" s="25"/>
      <c r="P11" s="25"/>
      <c r="Q11" s="25"/>
    </row>
    <row r="12" spans="1:17" ht="18" x14ac:dyDescent="0.3">
      <c r="A12" s="46" t="s">
        <v>8</v>
      </c>
      <c r="B12" s="47">
        <f>B6*B11</f>
        <v>1312.5</v>
      </c>
      <c r="C12" s="19"/>
      <c r="D12" s="35"/>
      <c r="E12" s="58" t="s">
        <v>16</v>
      </c>
      <c r="F12" s="58">
        <f>F8*0.025/12</f>
        <v>9001.3950000000023</v>
      </c>
      <c r="G12" s="13"/>
      <c r="H12" s="25"/>
      <c r="I12" s="25"/>
      <c r="J12" s="27"/>
      <c r="K12" s="27"/>
      <c r="L12" s="24"/>
      <c r="M12" s="36"/>
      <c r="N12" s="25"/>
      <c r="O12" s="25"/>
      <c r="P12" s="25"/>
      <c r="Q12" s="25"/>
    </row>
    <row r="13" spans="1:17" ht="18" x14ac:dyDescent="0.3">
      <c r="A13" s="46" t="s">
        <v>9</v>
      </c>
      <c r="B13" s="47">
        <f>B6-B12</f>
        <v>1187.5</v>
      </c>
      <c r="C13" s="19"/>
      <c r="D13" s="35"/>
      <c r="E13" s="58"/>
      <c r="F13" s="58"/>
      <c r="G13" s="13"/>
      <c r="H13" s="42"/>
      <c r="I13" s="25"/>
      <c r="J13" s="27"/>
      <c r="K13" s="27"/>
      <c r="L13" s="24"/>
      <c r="M13" s="36"/>
      <c r="N13" s="25"/>
      <c r="O13" s="25"/>
      <c r="P13" s="25"/>
      <c r="Q13" s="25"/>
    </row>
    <row r="14" spans="1:17" ht="16.5" x14ac:dyDescent="0.3">
      <c r="A14" s="46" t="s">
        <v>2</v>
      </c>
      <c r="B14" s="47">
        <f>B5</f>
        <v>10500</v>
      </c>
      <c r="C14" s="17"/>
      <c r="D14" s="10"/>
      <c r="E14" s="6"/>
      <c r="G14" s="13"/>
      <c r="H14" s="25"/>
      <c r="I14" s="25"/>
      <c r="J14" s="27"/>
      <c r="K14" s="27"/>
      <c r="L14" s="24"/>
      <c r="M14" s="36"/>
      <c r="N14" s="25"/>
      <c r="O14" s="25"/>
      <c r="P14" s="25"/>
      <c r="Q14" s="25"/>
    </row>
    <row r="15" spans="1:17" ht="16.5" x14ac:dyDescent="0.3">
      <c r="A15" s="46" t="s">
        <v>10</v>
      </c>
      <c r="B15" s="47">
        <f>B14+B13</f>
        <v>11687.5</v>
      </c>
      <c r="C15" s="17"/>
      <c r="D15" s="10"/>
      <c r="E15" s="6" t="s">
        <v>23</v>
      </c>
      <c r="G15" s="13"/>
      <c r="H15" s="27"/>
      <c r="I15" s="27"/>
      <c r="J15" s="27"/>
      <c r="K15" s="27"/>
      <c r="L15" s="24"/>
      <c r="M15" s="4"/>
    </row>
    <row r="16" spans="1:17" ht="16.5" x14ac:dyDescent="0.3">
      <c r="A16" s="46" t="s">
        <v>21</v>
      </c>
      <c r="B16" s="50">
        <v>360</v>
      </c>
      <c r="C16" s="31"/>
      <c r="D16" s="8"/>
      <c r="E16" s="5">
        <v>294</v>
      </c>
      <c r="F16" s="5"/>
      <c r="G16" s="5"/>
      <c r="H16" s="6"/>
      <c r="M16" s="26"/>
    </row>
    <row r="17" spans="1:14" ht="16.5" x14ac:dyDescent="0.3">
      <c r="A17" s="46" t="s">
        <v>11</v>
      </c>
      <c r="B17" s="51">
        <f>B15*B16</f>
        <v>4207500</v>
      </c>
      <c r="C17" s="20"/>
      <c r="D17" s="10"/>
      <c r="E17" s="5">
        <f>E16*1.2</f>
        <v>352.8</v>
      </c>
      <c r="F17" s="29"/>
      <c r="G17" s="5"/>
      <c r="H17" s="6"/>
      <c r="M17" s="5"/>
      <c r="N17" s="6"/>
    </row>
    <row r="18" spans="1:14" ht="16.5" x14ac:dyDescent="0.3">
      <c r="A18" s="46" t="s">
        <v>24</v>
      </c>
      <c r="B18" s="51">
        <f>B17*0.9</f>
        <v>3786750</v>
      </c>
      <c r="C18" s="20"/>
      <c r="D18" s="10"/>
      <c r="E18" s="5"/>
      <c r="F18" s="29"/>
      <c r="G18" s="5"/>
      <c r="H18" s="6"/>
      <c r="M18" s="5"/>
      <c r="N18" s="6"/>
    </row>
    <row r="19" spans="1:14" ht="16.5" x14ac:dyDescent="0.3">
      <c r="A19" s="46" t="s">
        <v>25</v>
      </c>
      <c r="B19" s="51">
        <f>B17*0.8</f>
        <v>3366000</v>
      </c>
      <c r="C19" s="20"/>
      <c r="D19" s="10"/>
      <c r="E19" s="5"/>
      <c r="F19" s="29"/>
      <c r="G19" s="5"/>
      <c r="H19" s="6"/>
      <c r="M19" s="5"/>
      <c r="N19" s="6"/>
    </row>
    <row r="20" spans="1:14" ht="16.5" x14ac:dyDescent="0.3">
      <c r="A20" s="46" t="s">
        <v>12</v>
      </c>
      <c r="B20" s="52">
        <f>B16*B4</f>
        <v>900000</v>
      </c>
      <c r="C20" s="17"/>
      <c r="D20" s="10"/>
      <c r="E20" s="6"/>
      <c r="F20" s="5"/>
      <c r="H20" s="45"/>
    </row>
    <row r="21" spans="1:14" ht="16.5" x14ac:dyDescent="0.3">
      <c r="A21" s="46" t="s">
        <v>16</v>
      </c>
      <c r="B21" s="52">
        <f>B17*0.025/12</f>
        <v>8765.625</v>
      </c>
      <c r="C21" s="32"/>
      <c r="D21" s="10"/>
      <c r="E21" s="6"/>
      <c r="F21" s="5"/>
    </row>
    <row r="22" spans="1:14" x14ac:dyDescent="0.25">
      <c r="B22" s="12"/>
    </row>
    <row r="23" spans="1:14" x14ac:dyDescent="0.25">
      <c r="B23" s="12"/>
      <c r="E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>
        <f>B27*1.2</f>
        <v>420</v>
      </c>
      <c r="D27" s="8"/>
      <c r="E27" s="8">
        <v>5000000</v>
      </c>
      <c r="F27" s="10">
        <f t="shared" ref="F27:F33" si="0">E27/B27</f>
        <v>14285.714285714286</v>
      </c>
      <c r="G27" s="10">
        <f>E27/C27</f>
        <v>11904.761904761905</v>
      </c>
      <c r="H27" s="10" t="e">
        <f>E27/#REF!</f>
        <v>#REF!</v>
      </c>
      <c r="I27" s="8">
        <f>C27/B27</f>
        <v>1.2</v>
      </c>
      <c r="J27" s="15" t="e">
        <f>E27/D27</f>
        <v>#DIV/0!</v>
      </c>
    </row>
    <row r="28" spans="1:14" ht="17.25" x14ac:dyDescent="0.3">
      <c r="B28" s="9"/>
      <c r="C28" s="8">
        <v>390</v>
      </c>
      <c r="D28" s="8"/>
      <c r="E28" s="8">
        <v>5500000</v>
      </c>
      <c r="F28" s="10" t="e">
        <f t="shared" si="0"/>
        <v>#DIV/0!</v>
      </c>
      <c r="G28" s="10">
        <f>E28/C28</f>
        <v>14102.564102564103</v>
      </c>
      <c r="H28" s="10" t="e">
        <f>E28/#REF!</f>
        <v>#REF!</v>
      </c>
      <c r="I28" s="8" t="e">
        <f>C28/B28</f>
        <v>#DIV/0!</v>
      </c>
      <c r="J28" s="15" t="e">
        <f>E28/D28</f>
        <v>#DIV/0!</v>
      </c>
    </row>
    <row r="29" spans="1:14" x14ac:dyDescent="0.25">
      <c r="B29" s="9">
        <v>425</v>
      </c>
      <c r="C29" s="8">
        <f>B29*1.2</f>
        <v>510</v>
      </c>
      <c r="D29" s="8"/>
      <c r="E29" s="10">
        <v>5900000</v>
      </c>
      <c r="F29" s="10">
        <f t="shared" si="0"/>
        <v>13882.35294117647</v>
      </c>
      <c r="G29" s="10">
        <f t="shared" ref="G29:G33" si="1">E29/C29</f>
        <v>11568.627450980392</v>
      </c>
      <c r="H29" s="10" t="e">
        <f>E29/#REF!</f>
        <v>#REF!</v>
      </c>
      <c r="I29" s="8"/>
    </row>
    <row r="30" spans="1:14" x14ac:dyDescent="0.25">
      <c r="B30" s="9">
        <v>400</v>
      </c>
      <c r="C30" s="8">
        <f>B30*1.2</f>
        <v>480</v>
      </c>
      <c r="D30" s="8"/>
      <c r="E30" s="10">
        <v>5600000</v>
      </c>
      <c r="F30" s="10">
        <f t="shared" si="0"/>
        <v>14000</v>
      </c>
      <c r="G30" s="10">
        <f t="shared" si="1"/>
        <v>11666.666666666666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392</v>
      </c>
      <c r="C31" s="8">
        <f>B31*1.2</f>
        <v>470.4</v>
      </c>
      <c r="E31" s="22">
        <v>6500000</v>
      </c>
      <c r="F31" s="22">
        <f t="shared" si="0"/>
        <v>16581.632653061224</v>
      </c>
      <c r="G31" s="10">
        <f t="shared" si="1"/>
        <v>13818.027210884355</v>
      </c>
      <c r="H31" s="22" t="e">
        <f>E31/#REF!</f>
        <v>#REF!</v>
      </c>
      <c r="I31" s="8">
        <f>C31/B31</f>
        <v>1.2</v>
      </c>
    </row>
    <row r="32" spans="1:14" x14ac:dyDescent="0.25">
      <c r="B32" s="7">
        <v>275</v>
      </c>
      <c r="C32" s="21">
        <f>B32*1.2</f>
        <v>330</v>
      </c>
      <c r="E32" s="22">
        <v>3700000</v>
      </c>
      <c r="F32" s="22">
        <f t="shared" si="0"/>
        <v>13454.545454545454</v>
      </c>
      <c r="G32" s="22">
        <f t="shared" si="1"/>
        <v>11212.121212121212</v>
      </c>
      <c r="H32" s="22" t="e">
        <f>E32/#REF!</f>
        <v>#REF!</v>
      </c>
      <c r="I32" t="e">
        <f>#REF!/B32</f>
        <v>#REF!</v>
      </c>
    </row>
    <row r="33" spans="1:8" x14ac:dyDescent="0.25">
      <c r="C33" s="21"/>
      <c r="E33" s="21"/>
      <c r="F33" s="22" t="e">
        <f t="shared" si="0"/>
        <v>#DIV/0!</v>
      </c>
      <c r="G33" s="22" t="e">
        <f t="shared" si="1"/>
        <v>#DIV/0!</v>
      </c>
      <c r="H33" s="22" t="e">
        <f>E33/#REF!</f>
        <v>#REF!</v>
      </c>
    </row>
    <row r="35" spans="1:8" x14ac:dyDescent="0.25">
      <c r="A35">
        <v>390</v>
      </c>
      <c r="B35" s="7">
        <v>4990000</v>
      </c>
      <c r="C35">
        <f t="shared" ref="C35:C41" si="2">B35/A35</f>
        <v>12794.871794871795</v>
      </c>
      <c r="D35">
        <v>349300</v>
      </c>
      <c r="E35">
        <v>30000</v>
      </c>
      <c r="F35">
        <f>E35+D35+B35</f>
        <v>5369300</v>
      </c>
      <c r="G35">
        <f>F35/A35</f>
        <v>13767.435897435897</v>
      </c>
      <c r="H35" s="6"/>
    </row>
    <row r="36" spans="1:8" x14ac:dyDescent="0.25">
      <c r="A36">
        <v>390</v>
      </c>
      <c r="B36">
        <v>4400000</v>
      </c>
      <c r="C36" s="43">
        <f t="shared" si="2"/>
        <v>11282.051282051281</v>
      </c>
      <c r="D36">
        <v>308000</v>
      </c>
      <c r="E36">
        <v>30000</v>
      </c>
      <c r="F36">
        <f>E36+D36+B36</f>
        <v>4738000</v>
      </c>
      <c r="G36">
        <f>F36/A36</f>
        <v>12148.717948717949</v>
      </c>
      <c r="H36" s="6">
        <f>A36/1.1</f>
        <v>354.5454545454545</v>
      </c>
    </row>
    <row r="37" spans="1:8" x14ac:dyDescent="0.25">
      <c r="A37">
        <f>36.24*10.764</f>
        <v>390.08735999999999</v>
      </c>
      <c r="B37" s="43">
        <v>3700000</v>
      </c>
      <c r="C37" s="43">
        <f t="shared" si="2"/>
        <v>9485.0548348964712</v>
      </c>
      <c r="E37">
        <v>30000</v>
      </c>
      <c r="F37">
        <f>E37+D37+B37</f>
        <v>3730000</v>
      </c>
      <c r="G37">
        <f>F37/A37</f>
        <v>9561.9606849091451</v>
      </c>
    </row>
    <row r="38" spans="1:8" ht="15.75" x14ac:dyDescent="0.25">
      <c r="A38" s="44"/>
      <c r="B38" s="43"/>
      <c r="C38" s="43" t="e">
        <f t="shared" si="2"/>
        <v>#DIV/0!</v>
      </c>
      <c r="D38" s="41">
        <v>268700</v>
      </c>
      <c r="E38" s="41">
        <v>30000</v>
      </c>
      <c r="F38" s="41">
        <f>E38+D38+B38</f>
        <v>298700</v>
      </c>
      <c r="G38" s="41" t="e">
        <f>F38/A38</f>
        <v>#DIV/0!</v>
      </c>
    </row>
    <row r="39" spans="1:8" ht="15.75" x14ac:dyDescent="0.25">
      <c r="A39" s="44"/>
      <c r="B39" s="43"/>
      <c r="C39" s="43" t="e">
        <f t="shared" si="2"/>
        <v>#DIV/0!</v>
      </c>
    </row>
    <row r="40" spans="1:8" ht="15.75" x14ac:dyDescent="0.25">
      <c r="A40" s="44"/>
      <c r="B40" s="41"/>
      <c r="C40" s="41" t="e">
        <f t="shared" si="2"/>
        <v>#DIV/0!</v>
      </c>
      <c r="D40" s="41">
        <v>318570</v>
      </c>
      <c r="E40" s="41">
        <v>30000</v>
      </c>
      <c r="F40" s="41">
        <f>E40+D40+B40</f>
        <v>348570</v>
      </c>
      <c r="G40" s="41" t="e">
        <f>F40/A40</f>
        <v>#DIV/0!</v>
      </c>
    </row>
    <row r="41" spans="1:8" ht="15.75" x14ac:dyDescent="0.25">
      <c r="A41" s="39"/>
      <c r="B41" s="40"/>
      <c r="C41" s="41" t="e">
        <f t="shared" si="2"/>
        <v>#DIV/0!</v>
      </c>
      <c r="D41" s="41"/>
      <c r="E41" s="41">
        <v>30000</v>
      </c>
      <c r="F41" s="41">
        <f>E41+D41+B41</f>
        <v>30000</v>
      </c>
      <c r="G41" s="41" t="e">
        <f>F41/A41</f>
        <v>#DIV/0!</v>
      </c>
    </row>
    <row r="42" spans="1:8" ht="15.75" x14ac:dyDescent="0.25">
      <c r="A42" s="24"/>
    </row>
    <row r="43" spans="1:8" ht="15.75" x14ac:dyDescent="0.25">
      <c r="A43" s="24"/>
    </row>
    <row r="44" spans="1:8" ht="15.75" x14ac:dyDescent="0.25">
      <c r="A44" s="24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36" zoomScaleNormal="136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27" sqref="P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2024-10-11T06:03:20Z</dcterms:modified>
</cp:coreProperties>
</file>