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 Panvel\Devang Kiritkumar Vora\"/>
    </mc:Choice>
  </mc:AlternateContent>
  <xr:revisionPtr revIDLastSave="0" documentId="13_ncr:1_{85F87B3B-B55E-4917-A98D-2ABF7EDA5DF4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3" i="4" l="1"/>
  <c r="P8" i="4" l="1"/>
  <c r="P6" i="4"/>
  <c r="U5" i="4"/>
  <c r="Q5" i="4"/>
  <c r="Z13" i="4"/>
  <c r="Z12" i="4"/>
  <c r="I22" i="4"/>
  <c r="P4" i="4" l="1"/>
  <c r="U26" i="4" l="1"/>
  <c r="U25" i="4"/>
  <c r="R27" i="4" l="1"/>
  <c r="R26" i="4"/>
  <c r="R25" i="4"/>
  <c r="R24" i="4"/>
  <c r="R23" i="4"/>
  <c r="Q12" i="4" l="1"/>
  <c r="P12" i="4"/>
  <c r="P11" i="4"/>
  <c r="Q11" i="4" s="1"/>
  <c r="P10" i="4"/>
  <c r="P9" i="4"/>
  <c r="Q8" i="4"/>
  <c r="P7" i="4"/>
  <c r="Q6" i="4"/>
  <c r="P5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<sst xmlns="http://schemas.openxmlformats.org/spreadsheetml/2006/main" count="34" uniqueCount="31">
  <si>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</si>
  <si>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</si>
  <si>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</si>
  <si>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</si>
  <si>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</si>
  <si>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</si>
  <si>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</si>
  <si>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</si>
  <si>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</si>
  <si>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</si>
  <si>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</si>
  <si>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</si>
  <si>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</si>
  <si>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g+1 = bua</t>
  </si>
  <si>
    <t>plot</t>
  </si>
  <si>
    <t xml:space="preserve"> Row House No. Ground Floor, Narayan Bhuwan, Daulat nagar, Road No 7, Village - Eksar, Borivali, Mumbai</t>
  </si>
  <si>
    <t>mca</t>
  </si>
  <si>
    <t>ground</t>
  </si>
  <si>
    <t>first</t>
  </si>
  <si>
    <t>Open terrace</t>
  </si>
  <si>
    <t>covered area on terrace</t>
  </si>
  <si>
    <t>25000 to 34000 on ca</t>
  </si>
  <si>
    <t>existing</t>
  </si>
  <si>
    <t>propor - 1st</t>
  </si>
  <si>
    <t>plan - bua</t>
  </si>
  <si>
    <t>sq.m</t>
  </si>
  <si>
    <t>sq. ft.</t>
  </si>
  <si>
    <t>fmv</t>
  </si>
  <si>
    <t>06.06.22</t>
  </si>
  <si>
    <t>18.12.20</t>
  </si>
  <si>
    <t>oc - 1992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</si>
</sst>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47</xdr:row>
      <xdr:rowOff>153607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4C861E-8A01-4328-9590-4C87BEB33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307731</xdr:colOff>
      <xdr:row>0</xdr:row>
      <xdr:rowOff>0</xdr:rowOff>
    </xdr:from>
    <xdr:to>
      <xdr:col>15</xdr:col>
      <xdr:colOff>178567</xdr:colOff>
      <xdr:row>45</xdr:row>
      <xdr:rowOff>29775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4AAAC0-2A12-447A-A0A2-35BFB5BF7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7731" y="0"/>
          <a:ext cx="8992855" cy="8602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29FA4C-F791-48FC-BE77-AFF13F0BD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4890DA-81BB-47AC-A352-D7BA3A9F7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15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E149BB-BB2A-4DBB-8119-48A3A31CD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14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41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B6B079-86BA-4F59-91E2-0D7AAB6FB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7972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D8D916-5399-46CD-AFAA-25BF89FB8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6880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3D63AA-3228-4506-BB51-A43025178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640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6"/>
  <sheetViews>
    <sheetView tabSelected="1" topLeftCell="D1" zoomScaleNormal="100" workbookViewId="0">
      <selection activeCell="H27" sqref="H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6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6" x14ac:dyDescent="0.25">
      <c r="A2" s="4">
        <f t="shared" ref="A2:A15" si="0">N2</f>
        <v>0</v>
      </c>
      <c r="B2" s="4">
        <f t="shared" ref="B2:B15" si="1">Q2</f>
        <v>2083.3333333333335</v>
      </c>
      <c r="C2" s="4">
        <f>B2*1.2</f>
        <v>2500</v>
      </c>
      <c r="D2" s="4">
        <f t="shared" ref="D2:D13" si="2">C2*1.2</f>
        <v>3000</v>
      </c>
      <c r="E2" s="5">
        <f t="shared" ref="E2:E13" si="3">R2</f>
        <v>70000000</v>
      </c>
      <c r="F2" s="10">
        <f t="shared" ref="F2:F13" si="4">ROUND((E2/B2),0)</f>
        <v>33600</v>
      </c>
      <c r="G2" s="14">
        <f t="shared" ref="G2:G13" si="5">ROUND((E2/C2),0)</f>
        <v>28000</v>
      </c>
      <c r="H2" s="10">
        <f t="shared" ref="H2:H13" si="6">ROUND((E2/D2),0)</f>
        <v>23333</v>
      </c>
      <c r="I2" s="4" t="e">
        <f>#REF!</f>
        <v>#REF!</v>
      </c>
      <c r="J2" s="4">
        <f t="shared" ref="J2:J13" si="7">S2</f>
        <v>0</v>
      </c>
      <c r="O2">
        <v>0</v>
      </c>
      <c r="P2">
        <v>2500</v>
      </c>
      <c r="Q2">
        <f t="shared" ref="Q2:Q12" si="8">P2/1.2</f>
        <v>2083.3333333333335</v>
      </c>
      <c r="R2" s="2">
        <v>70000000</v>
      </c>
      <c r="S2" s="8"/>
      <c r="T2" s="8"/>
    </row>
    <row r="3" spans="1:26" x14ac:dyDescent="0.25">
      <c r="A3" s="4">
        <f t="shared" si="0"/>
        <v>0</v>
      </c>
      <c r="B3" s="4">
        <f t="shared" si="1"/>
        <v>1300</v>
      </c>
      <c r="C3" s="4">
        <f t="shared" ref="C3:C15" si="9">B3*1.2</f>
        <v>1560</v>
      </c>
      <c r="D3" s="4">
        <f t="shared" si="2"/>
        <v>1872</v>
      </c>
      <c r="E3" s="5">
        <f t="shared" si="3"/>
        <v>26000000</v>
      </c>
      <c r="F3" s="10">
        <f t="shared" si="4"/>
        <v>20000</v>
      </c>
      <c r="G3" s="10">
        <f t="shared" si="5"/>
        <v>16667</v>
      </c>
      <c r="H3" s="10">
        <f t="shared" si="6"/>
        <v>13889</v>
      </c>
      <c r="I3" s="10" t="e">
        <f>#REF!</f>
        <v>#REF!</v>
      </c>
      <c r="J3" s="4">
        <f t="shared" si="7"/>
        <v>0</v>
      </c>
      <c r="O3">
        <v>0</v>
      </c>
      <c r="P3">
        <f>O3/1.2</f>
        <v>0</v>
      </c>
      <c r="Q3">
        <v>1300</v>
      </c>
      <c r="R3" s="2">
        <v>26000000</v>
      </c>
      <c r="S3" s="8"/>
      <c r="T3" s="8"/>
    </row>
    <row r="4" spans="1:26" x14ac:dyDescent="0.25">
      <c r="A4" s="4">
        <f t="shared" si="0"/>
        <v>0</v>
      </c>
      <c r="B4" s="4">
        <f t="shared" si="1"/>
        <v>3000</v>
      </c>
      <c r="C4" s="4">
        <f t="shared" si="9"/>
        <v>3600</v>
      </c>
      <c r="D4" s="4">
        <f t="shared" si="2"/>
        <v>4320</v>
      </c>
      <c r="E4" s="5">
        <f t="shared" si="3"/>
        <v>50000000</v>
      </c>
      <c r="F4" s="10">
        <f t="shared" si="4"/>
        <v>16667</v>
      </c>
      <c r="G4" s="10">
        <f t="shared" si="5"/>
        <v>13889</v>
      </c>
      <c r="H4" s="10">
        <f t="shared" si="6"/>
        <v>11574</v>
      </c>
      <c r="I4" s="10" t="e">
        <f>#REF!</f>
        <v>#REF!</v>
      </c>
      <c r="J4" s="4">
        <f t="shared" si="7"/>
        <v>0</v>
      </c>
      <c r="O4">
        <v>0</v>
      </c>
      <c r="P4">
        <f t="shared" ref="P4:P12" si="10">O4/1.2</f>
        <v>0</v>
      </c>
      <c r="Q4">
        <v>3000</v>
      </c>
      <c r="R4" s="2">
        <v>50000000</v>
      </c>
      <c r="S4" s="8"/>
      <c r="T4" s="8"/>
    </row>
    <row r="5" spans="1:26" x14ac:dyDescent="0.25">
      <c r="A5" s="4">
        <f t="shared" si="0"/>
        <v>0</v>
      </c>
      <c r="B5" s="4">
        <f t="shared" si="1"/>
        <v>1176.07464</v>
      </c>
      <c r="C5" s="4">
        <f t="shared" si="9"/>
        <v>1411.2895679999999</v>
      </c>
      <c r="D5" s="4">
        <f t="shared" si="2"/>
        <v>1693.5474815999999</v>
      </c>
      <c r="E5" s="5">
        <f t="shared" si="3"/>
        <v>16000000</v>
      </c>
      <c r="F5" s="10">
        <f t="shared" si="4"/>
        <v>13605</v>
      </c>
      <c r="G5" s="10">
        <f t="shared" si="5"/>
        <v>11337</v>
      </c>
      <c r="H5" s="10">
        <f t="shared" si="6"/>
        <v>9448</v>
      </c>
      <c r="I5" s="10" t="e">
        <f>#REF!</f>
        <v>#REF!</v>
      </c>
      <c r="J5" s="4" t="str">
        <f t="shared" si="7"/>
        <v>06.06.22</v>
      </c>
      <c r="O5">
        <v>0</v>
      </c>
      <c r="P5">
        <f t="shared" si="10"/>
        <v>0</v>
      </c>
      <c r="Q5">
        <f>109.26*10.764</f>
        <v>1176.07464</v>
      </c>
      <c r="R5" s="2">
        <v>16000000</v>
      </c>
      <c r="S5" s="8" t="s">
        <v>28</v>
      </c>
      <c r="T5" s="8"/>
      <c r="U5">
        <f>G5*1.3</f>
        <v>14738.1</v>
      </c>
    </row>
    <row r="6" spans="1:26" x14ac:dyDescent="0.25">
      <c r="A6" s="4">
        <f t="shared" si="0"/>
        <v>0</v>
      </c>
      <c r="B6" s="4">
        <f t="shared" si="1"/>
        <v>790.25699999999995</v>
      </c>
      <c r="C6" s="4">
        <f t="shared" si="9"/>
        <v>948.30839999999989</v>
      </c>
      <c r="D6" s="4">
        <f t="shared" si="2"/>
        <v>1137.9700799999998</v>
      </c>
      <c r="E6" s="5">
        <f t="shared" si="3"/>
        <v>22500000</v>
      </c>
      <c r="F6" s="10">
        <f t="shared" si="4"/>
        <v>28472</v>
      </c>
      <c r="G6" s="14">
        <f t="shared" si="5"/>
        <v>23726</v>
      </c>
      <c r="H6" s="10">
        <f t="shared" si="6"/>
        <v>19772</v>
      </c>
      <c r="I6" s="10" t="e">
        <f>#REF!</f>
        <v>#REF!</v>
      </c>
      <c r="J6" s="4" t="str">
        <f t="shared" si="7"/>
        <v>18.12.20</v>
      </c>
      <c r="O6">
        <v>0</v>
      </c>
      <c r="P6">
        <f>88.1*10.764</f>
        <v>948.30839999999989</v>
      </c>
      <c r="Q6">
        <f t="shared" si="8"/>
        <v>790.25699999999995</v>
      </c>
      <c r="R6" s="2">
        <v>22500000</v>
      </c>
      <c r="S6" s="8" t="s">
        <v>29</v>
      </c>
      <c r="T6" s="8"/>
    </row>
    <row r="7" spans="1:26" x14ac:dyDescent="0.25">
      <c r="A7" s="4">
        <f t="shared" si="0"/>
        <v>0</v>
      </c>
      <c r="B7" s="4">
        <f t="shared" si="1"/>
        <v>910</v>
      </c>
      <c r="C7" s="4">
        <f t="shared" si="9"/>
        <v>1092</v>
      </c>
      <c r="D7" s="4">
        <f t="shared" si="2"/>
        <v>1310.3999999999999</v>
      </c>
      <c r="E7" s="5">
        <f t="shared" si="3"/>
        <v>7500000</v>
      </c>
      <c r="F7" s="10">
        <f t="shared" si="4"/>
        <v>8242</v>
      </c>
      <c r="G7" s="10">
        <f t="shared" si="5"/>
        <v>6868</v>
      </c>
      <c r="H7" s="10">
        <f t="shared" si="6"/>
        <v>5723</v>
      </c>
      <c r="I7" s="10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910</v>
      </c>
      <c r="R7" s="2">
        <v>7500000</v>
      </c>
      <c r="S7" s="8"/>
      <c r="T7" s="8"/>
    </row>
    <row r="8" spans="1:26" x14ac:dyDescent="0.25">
      <c r="A8" s="4">
        <f t="shared" si="0"/>
        <v>0</v>
      </c>
      <c r="B8" s="4">
        <f t="shared" si="1"/>
        <v>4537.9229999999998</v>
      </c>
      <c r="C8" s="4">
        <f t="shared" si="9"/>
        <v>5445.5075999999999</v>
      </c>
      <c r="D8" s="4">
        <f t="shared" si="2"/>
        <v>6534.6091200000001</v>
      </c>
      <c r="E8" s="5">
        <f t="shared" si="3"/>
        <v>27296634</v>
      </c>
      <c r="F8" s="10">
        <f t="shared" si="4"/>
        <v>6015</v>
      </c>
      <c r="G8" s="10">
        <f t="shared" si="5"/>
        <v>5013</v>
      </c>
      <c r="H8" s="10">
        <f t="shared" si="6"/>
        <v>4177</v>
      </c>
      <c r="I8" s="10" t="e">
        <f>#REF!</f>
        <v>#REF!</v>
      </c>
      <c r="J8" s="4">
        <f t="shared" si="7"/>
        <v>0</v>
      </c>
      <c r="O8">
        <v>0</v>
      </c>
      <c r="P8">
        <f>505.9*10.764</f>
        <v>5445.507599999999</v>
      </c>
      <c r="Q8">
        <f t="shared" si="8"/>
        <v>4537.9229999999998</v>
      </c>
      <c r="R8" s="2">
        <v>27296634</v>
      </c>
      <c r="S8" s="8"/>
      <c r="T8" s="8"/>
    </row>
    <row r="9" spans="1:26" x14ac:dyDescent="0.25">
      <c r="A9" s="4">
        <f t="shared" si="0"/>
        <v>0</v>
      </c>
      <c r="B9" s="4">
        <f t="shared" si="1"/>
        <v>2500</v>
      </c>
      <c r="C9" s="4">
        <f t="shared" si="9"/>
        <v>3000</v>
      </c>
      <c r="D9" s="4">
        <f t="shared" si="2"/>
        <v>3600</v>
      </c>
      <c r="E9" s="5">
        <f t="shared" si="3"/>
        <v>70000000</v>
      </c>
      <c r="F9" s="10">
        <f t="shared" si="4"/>
        <v>28000</v>
      </c>
      <c r="G9" s="10">
        <f t="shared" si="5"/>
        <v>23333</v>
      </c>
      <c r="H9" s="10">
        <f t="shared" si="6"/>
        <v>19444</v>
      </c>
      <c r="I9" s="10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2500</v>
      </c>
      <c r="R9" s="2">
        <v>70000000</v>
      </c>
      <c r="S9" s="8"/>
      <c r="T9" s="8"/>
    </row>
    <row r="10" spans="1:26" x14ac:dyDescent="0.25">
      <c r="A10" s="4">
        <f t="shared" si="0"/>
        <v>0</v>
      </c>
      <c r="B10" s="4">
        <f t="shared" si="1"/>
        <v>1317</v>
      </c>
      <c r="C10" s="4">
        <f t="shared" si="9"/>
        <v>1580.3999999999999</v>
      </c>
      <c r="D10" s="4">
        <f t="shared" si="2"/>
        <v>1896.4799999999998</v>
      </c>
      <c r="E10" s="5">
        <f t="shared" si="3"/>
        <v>46900000</v>
      </c>
      <c r="F10" s="10">
        <f t="shared" si="4"/>
        <v>35611</v>
      </c>
      <c r="G10" s="14">
        <f t="shared" si="5"/>
        <v>29676</v>
      </c>
      <c r="H10" s="10">
        <f t="shared" si="6"/>
        <v>24730</v>
      </c>
      <c r="I10" s="10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1317</v>
      </c>
      <c r="R10" s="2">
        <v>46900000</v>
      </c>
      <c r="S10" s="8"/>
      <c r="T10" s="8"/>
    </row>
    <row r="11" spans="1:26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6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  <c r="Z12">
        <f>21000*1.2</f>
        <v>25200</v>
      </c>
    </row>
    <row r="13" spans="1:26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  <c r="Z13">
        <f>Z12*1.1</f>
        <v>27720.000000000004</v>
      </c>
    </row>
    <row r="14" spans="1:26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6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H18" t="s">
        <v>15</v>
      </c>
    </row>
    <row r="19" spans="7:24" x14ac:dyDescent="0.25">
      <c r="H19" t="s">
        <v>14</v>
      </c>
      <c r="I19">
        <v>112</v>
      </c>
      <c r="J19" t="s">
        <v>25</v>
      </c>
    </row>
    <row r="20" spans="7:24" x14ac:dyDescent="0.25">
      <c r="H20" t="s">
        <v>13</v>
      </c>
      <c r="I20">
        <v>973</v>
      </c>
      <c r="J20" t="s">
        <v>26</v>
      </c>
    </row>
    <row r="21" spans="7:24" x14ac:dyDescent="0.25">
      <c r="I21">
        <v>26000</v>
      </c>
    </row>
    <row r="22" spans="7:24" x14ac:dyDescent="0.25">
      <c r="G22" s="6"/>
      <c r="H22" s="6" t="s">
        <v>27</v>
      </c>
      <c r="I22">
        <f>I21*I20</f>
        <v>25298000</v>
      </c>
      <c r="P22" t="s">
        <v>16</v>
      </c>
      <c r="T22" t="s">
        <v>24</v>
      </c>
    </row>
    <row r="23" spans="7:24" x14ac:dyDescent="0.25">
      <c r="O23" t="s">
        <v>17</v>
      </c>
      <c r="P23">
        <v>23.24</v>
      </c>
      <c r="Q23">
        <v>21.93</v>
      </c>
      <c r="R23">
        <f>Q23*P23</f>
        <v>509.65319999999997</v>
      </c>
      <c r="T23" t="s">
        <v>22</v>
      </c>
      <c r="U23">
        <v>556</v>
      </c>
    </row>
    <row r="24" spans="7:24" x14ac:dyDescent="0.25">
      <c r="O24" t="s">
        <v>18</v>
      </c>
      <c r="P24" s="11">
        <v>23.25</v>
      </c>
      <c r="Q24" s="11">
        <v>21.93</v>
      </c>
      <c r="R24">
        <f>Q24*P24</f>
        <v>509.8725</v>
      </c>
      <c r="T24" s="11" t="s">
        <v>23</v>
      </c>
      <c r="U24" s="11">
        <v>568</v>
      </c>
      <c r="V24" s="11"/>
      <c r="W24" s="11"/>
      <c r="X24" s="11"/>
    </row>
    <row r="25" spans="7:24" x14ac:dyDescent="0.25">
      <c r="O25" t="s">
        <v>19</v>
      </c>
      <c r="P25" s="11">
        <v>27.78</v>
      </c>
      <c r="Q25" s="13">
        <v>14.69</v>
      </c>
      <c r="R25">
        <f>Q25*P25</f>
        <v>408.08820000000003</v>
      </c>
      <c r="T25" s="13"/>
      <c r="U25" s="13">
        <f>U24+U23</f>
        <v>1124</v>
      </c>
      <c r="V25" s="11"/>
      <c r="W25" s="11"/>
      <c r="X25" s="11"/>
    </row>
    <row r="26" spans="7:24" x14ac:dyDescent="0.25">
      <c r="H26" t="s">
        <v>30</v>
      </c>
      <c r="O26" t="s">
        <v>20</v>
      </c>
      <c r="P26" s="11">
        <v>10.23</v>
      </c>
      <c r="Q26" s="11">
        <v>15.27</v>
      </c>
      <c r="R26">
        <f>Q26*P26</f>
        <v>156.21209999999999</v>
      </c>
      <c r="T26" s="11"/>
      <c r="U26" s="11">
        <f>U25-973</f>
        <v>151</v>
      </c>
      <c r="V26" s="11"/>
      <c r="W26" s="11"/>
      <c r="X26" s="11"/>
    </row>
    <row r="27" spans="7:24" x14ac:dyDescent="0.25">
      <c r="P27" s="11"/>
      <c r="Q27" s="11"/>
      <c r="R27" s="12">
        <f>SUM(R23:R26)</f>
        <v>1583.8259999999998</v>
      </c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 t="s">
        <v>21</v>
      </c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85" zoomScaleNormal="8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2024-10-23T09:58:09Z</dcterms:modified>
</cp:coreProperties>
</file>