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October 2024\Sundar Iyer - SBI - Approx\"/>
    </mc:Choice>
  </mc:AlternateContent>
  <xr:revisionPtr revIDLastSave="0" documentId="13_ncr:1_{4764731D-58D7-4D4E-B58F-12851CD8996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U14" i="16" l="1"/>
  <c r="U14" i="15"/>
  <c r="U19" i="1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Q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<sst xmlns="http://schemas.openxmlformats.org/spreadsheetml/2006/main" count="49" uniqueCount="43">
  <si>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</si>
  <si>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</si>
  <si>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</si>
  <si>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</si>
  <si>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</si>
  <si>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</si>
  <si>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</si>
  <si>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</si>
  <si>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</si>
  <si>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</si>
  <si>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</si>
  <si>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</si>
  <si>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</si>
  <si>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</si>
  <si>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</si>
  <si>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</si>
  <si>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</si>
  <si>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</si>
  <si>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</si>
  <si>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</si>
  <si>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</si>
  <si>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</si>
  <si>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</si>
  <si>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</si>
  <si>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</si>
  <si>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</si>
  <si>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</si>
  <si>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</si>
  <si>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</si>
  <si>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</si>
  <si>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</si>
  <si>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</si>
  <si>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</si>
  <si>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</si>
  <si>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</si>
  <si>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</si>
  <si>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</si>
  <si>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</si>
  <si>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State Bank of India ( RACPC - Santacruz (West)  - Sundar Iyer &amp; Lakhxmi Vasudeva</t>
  </si>
  <si>
    <t>Agree SBUA</t>
  </si>
  <si>
    <t>As per OC</t>
  </si>
  <si>
    <t>rate on SBUA</t>
  </si>
  <si>
    <t>SBUA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</si>
</sst>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496305</xdr:colOff>
      <xdr:row>49</xdr:row>
      <xdr:rowOff>20292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BA1770-289B-42C1-A8D5-0836B5549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201905" cy="8897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153612</xdr:colOff>
      <xdr:row>37</xdr:row>
      <xdr:rowOff>153246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B6AB32-FAFC-4156-9277-FE4D03F28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88012" cy="60587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277455</xdr:colOff>
      <xdr:row>32</xdr:row>
      <xdr:rowOff>181825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A43703-6141-4BA8-A4EC-9DE3C79C0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11855" cy="6087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191718</xdr:colOff>
      <xdr:row>35</xdr:row>
      <xdr:rowOff>124700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DFD7AD-F2A4-4BC8-9D64-D0AB8539C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26118" cy="626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19" zoomScaleNormal="100" workbookViewId="0">
      <selection activeCell="W46" sqref="W4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595</v>
      </c>
      <c r="C3" s="4">
        <f>B3*1.2</f>
        <v>714</v>
      </c>
      <c r="D3" s="4">
        <f t="shared" ref="D3:D14" si="2">C3*1.2</f>
        <v>856.8</v>
      </c>
      <c r="E3" s="5">
        <f t="shared" ref="E3:E14" si="3">R3</f>
        <v>23500000</v>
      </c>
      <c r="F3" s="9">
        <f t="shared" ref="F3:F14" si="4">ROUND((E3/B3),0)</f>
        <v>39496</v>
      </c>
      <c r="G3" s="9">
        <f t="shared" ref="G3:G14" si="5">ROUND((E3/C3),0)</f>
        <v>32913</v>
      </c>
      <c r="H3" s="9">
        <f t="shared" ref="H3:H14" si="6">ROUND((E3/D3),0)</f>
        <v>27428</v>
      </c>
      <c r="I3" s="4" t="e">
        <f>#REF!</f>
        <v>#REF!</v>
      </c>
      <c r="J3" s="4">
        <f t="shared" ref="J3:J14" si="7">S3</f>
        <v>0</v>
      </c>
      <c r="O3">
        <v>0</v>
      </c>
      <c r="P3">
        <v>714</v>
      </c>
      <c r="Q3">
        <f t="shared" ref="P3:Q14" si="8">P3/1.2</f>
        <v>595</v>
      </c>
      <c r="R3" s="2">
        <v>23500000</v>
      </c>
    </row>
    <row r="4" spans="1:20" x14ac:dyDescent="0.25">
      <c r="A4" s="4">
        <f t="shared" ref="A4:A9" si="9">N4</f>
        <v>0</v>
      </c>
      <c r="B4" s="4">
        <f t="shared" ref="B4:B9" si="10">Q4</f>
        <v>483.33333333333337</v>
      </c>
      <c r="C4" s="4">
        <f t="shared" ref="C4:C9" si="11">B4*1.2</f>
        <v>580</v>
      </c>
      <c r="D4" s="4">
        <f t="shared" ref="D4:D9" si="12">C4*1.2</f>
        <v>696</v>
      </c>
      <c r="E4" s="5">
        <f t="shared" ref="E4:E9" si="13">R4</f>
        <v>19000000</v>
      </c>
      <c r="F4" s="9">
        <f t="shared" ref="F4:F9" si="14">ROUND((E4/B4),0)</f>
        <v>39310</v>
      </c>
      <c r="G4" s="9">
        <f t="shared" ref="G4:G9" si="15">ROUND((E4/C4),0)</f>
        <v>32759</v>
      </c>
      <c r="H4" s="9">
        <f t="shared" ref="H4:H9" si="16">ROUND((E4/D4),0)</f>
        <v>27299</v>
      </c>
      <c r="I4" s="4" t="e">
        <f>#REF!</f>
        <v>#REF!</v>
      </c>
      <c r="J4" s="4">
        <f t="shared" ref="J4:J9" si="17">S4</f>
        <v>0</v>
      </c>
      <c r="O4">
        <v>0</v>
      </c>
      <c r="P4">
        <v>580</v>
      </c>
      <c r="Q4">
        <f t="shared" ref="Q4:Q9" si="18">P4/1.2</f>
        <v>483.33333333333337</v>
      </c>
      <c r="R4" s="2">
        <v>19000000</v>
      </c>
    </row>
    <row r="5" spans="1:20" x14ac:dyDescent="0.25">
      <c r="A5" s="4">
        <f t="shared" si="9"/>
        <v>0</v>
      </c>
      <c r="B5" s="4">
        <f t="shared" si="10"/>
        <v>595</v>
      </c>
      <c r="C5" s="4">
        <f t="shared" si="11"/>
        <v>714</v>
      </c>
      <c r="D5" s="4">
        <f t="shared" si="12"/>
        <v>856.8</v>
      </c>
      <c r="E5" s="5">
        <f t="shared" si="13"/>
        <v>21500000</v>
      </c>
      <c r="F5" s="9">
        <f t="shared" si="14"/>
        <v>36134</v>
      </c>
      <c r="G5" s="9">
        <f t="shared" si="15"/>
        <v>30112</v>
      </c>
      <c r="H5" s="9">
        <f t="shared" si="16"/>
        <v>25093</v>
      </c>
      <c r="I5" s="4" t="e">
        <f>#REF!</f>
        <v>#REF!</v>
      </c>
      <c r="J5" s="4">
        <f t="shared" si="17"/>
        <v>0</v>
      </c>
      <c r="O5">
        <v>0</v>
      </c>
      <c r="P5">
        <v>714</v>
      </c>
      <c r="Q5">
        <f t="shared" si="18"/>
        <v>595</v>
      </c>
      <c r="R5" s="2">
        <v>21500000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ref="P4:P9" si="19">O6/1.2</f>
        <v>0</v>
      </c>
      <c r="Q6">
        <f t="shared" si="18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9"/>
        <v>0</v>
      </c>
      <c r="Q7">
        <f t="shared" si="18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9"/>
        <v>0</v>
      </c>
      <c r="Q8">
        <f t="shared" si="18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9"/>
        <v>0</v>
      </c>
      <c r="Q9">
        <f t="shared" si="18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8" si="32">N16</f>
        <v>0</v>
      </c>
      <c r="B16" s="4">
        <f t="shared" ref="B16:B28" si="33">Q16</f>
        <v>1250</v>
      </c>
      <c r="C16" s="4">
        <f>B16*1.2</f>
        <v>1500</v>
      </c>
      <c r="D16" s="4">
        <f t="shared" ref="D16:D28" si="34">C16*1.2</f>
        <v>1800</v>
      </c>
      <c r="E16" s="5">
        <f t="shared" ref="E16:E28" si="35">R16</f>
        <v>62500000</v>
      </c>
      <c r="F16" s="9">
        <f t="shared" ref="F16:F28" si="36">ROUND((E16/B16),0)</f>
        <v>50000</v>
      </c>
      <c r="G16" s="9">
        <f t="shared" ref="G16:G28" si="37">ROUND((E16/C16),0)</f>
        <v>41667</v>
      </c>
      <c r="H16" s="9">
        <f t="shared" ref="H16:H28" si="38">ROUND((E16/D16),0)</f>
        <v>34722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1250</v>
      </c>
      <c r="R16" s="2">
        <v>62500000</v>
      </c>
    </row>
    <row r="17" spans="1:24" x14ac:dyDescent="0.25">
      <c r="A17" s="4">
        <f t="shared" si="32"/>
        <v>0</v>
      </c>
      <c r="B17" s="4">
        <f t="shared" si="33"/>
        <v>0</v>
      </c>
      <c r="C17" s="4">
        <f t="shared" ref="C17:C28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24000</v>
      </c>
      <c r="X29" s="20" t="s">
        <v>41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21500</v>
      </c>
      <c r="X31" s="22"/>
    </row>
    <row r="32" spans="1:24" ht="15.75" x14ac:dyDescent="0.25">
      <c r="E32" t="s">
        <v>39</v>
      </c>
      <c r="F32" s="7">
        <v>1030</v>
      </c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15:25" ht="15.75" x14ac:dyDescent="0.25">
      <c r="S33" s="10"/>
      <c r="T33" s="10"/>
      <c r="U33" s="17" t="s">
        <v>17</v>
      </c>
      <c r="V33" s="23"/>
      <c r="W33" s="24">
        <f>X33-X34</f>
        <v>22</v>
      </c>
      <c r="X33" s="25">
        <v>2024</v>
      </c>
    </row>
    <row r="34" spans="15:25" ht="15.75" x14ac:dyDescent="0.25">
      <c r="S34" s="10"/>
      <c r="T34" s="10"/>
      <c r="U34" s="17" t="s">
        <v>18</v>
      </c>
      <c r="V34" s="23"/>
      <c r="W34" s="24">
        <f>W35-W33</f>
        <v>38</v>
      </c>
      <c r="X34" s="31">
        <v>2002</v>
      </c>
      <c r="Y34" t="s">
        <v>40</v>
      </c>
    </row>
    <row r="35" spans="1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15:25" ht="39" customHeight="1" x14ac:dyDescent="0.25">
      <c r="P36" s="42" t="s">
        <v>38</v>
      </c>
      <c r="Q36" s="42"/>
      <c r="R36" s="42"/>
      <c r="S36" s="42"/>
      <c r="T36" s="43"/>
      <c r="U36" s="21" t="s">
        <v>20</v>
      </c>
      <c r="V36" s="23"/>
      <c r="W36" s="24">
        <f>90*W33/W35</f>
        <v>33</v>
      </c>
      <c r="X36" s="24"/>
    </row>
    <row r="37" spans="15:25" ht="15.75" x14ac:dyDescent="0.25">
      <c r="U37" s="17"/>
      <c r="V37" s="26"/>
      <c r="W37" s="27">
        <f>W36%</f>
        <v>0.33</v>
      </c>
      <c r="X37" s="27"/>
    </row>
    <row r="38" spans="1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825</v>
      </c>
      <c r="X38" s="22"/>
    </row>
    <row r="39" spans="1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1675</v>
      </c>
      <c r="X39" s="22"/>
    </row>
    <row r="40" spans="1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21500</v>
      </c>
      <c r="X40" s="22"/>
    </row>
    <row r="41" spans="1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1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23175</v>
      </c>
      <c r="X42" s="22"/>
    </row>
    <row r="43" spans="15:25" ht="15.75" x14ac:dyDescent="0.25">
      <c r="S43" s="10"/>
      <c r="T43" s="10"/>
      <c r="U43" s="23"/>
      <c r="V43" s="23"/>
      <c r="W43" s="24"/>
      <c r="X43" s="24"/>
    </row>
    <row r="44" spans="15:25" ht="15.75" x14ac:dyDescent="0.25">
      <c r="S44" s="10"/>
      <c r="T44" s="10"/>
      <c r="U44" s="28" t="s">
        <v>42</v>
      </c>
      <c r="V44" s="30"/>
      <c r="W44" s="25">
        <v>1030</v>
      </c>
      <c r="X44" s="24"/>
    </row>
    <row r="45" spans="1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23870250</v>
      </c>
      <c r="X45" s="33"/>
    </row>
    <row r="46" spans="15:25" ht="15.75" x14ac:dyDescent="0.25">
      <c r="S46" s="11"/>
      <c r="T46" s="10"/>
      <c r="U46" s="17" t="s">
        <v>25</v>
      </c>
      <c r="V46" s="23"/>
      <c r="W46" s="34">
        <f>W45*0.98</f>
        <v>23392845</v>
      </c>
      <c r="X46" s="35"/>
    </row>
    <row r="47" spans="15:25" ht="15.75" x14ac:dyDescent="0.25">
      <c r="S47" s="10"/>
      <c r="T47" s="10"/>
      <c r="U47" s="17" t="s">
        <v>26</v>
      </c>
      <c r="V47" s="23"/>
      <c r="W47" s="34">
        <f>W45*0.8</f>
        <v>19096200</v>
      </c>
      <c r="X47" s="34"/>
    </row>
    <row r="48" spans="1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2575000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49729.6875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10" zoomScaleNormal="100" workbookViewId="0">
      <selection activeCell="R18" sqref="R18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T19:U19"/>
  <sheetViews>
    <sheetView topLeftCell="A6" workbookViewId="0">
      <selection activeCell="T30" sqref="T30"/>
    </sheetView>
  </sheetViews>
  <sheetFormatPr defaultRowHeight="15" x14ac:dyDescent="0.25"/>
  <sheetData>
    <row r="19" spans="20:21" x14ac:dyDescent="0.25">
      <c r="T19">
        <v>66.349999999999994</v>
      </c>
      <c r="U19">
        <f>T19*10.764</f>
        <v>714.19139999999993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14"/>
  <sheetViews>
    <sheetView zoomScaleNormal="100" workbookViewId="0">
      <selection activeCell="U14" sqref="U14"/>
    </sheetView>
  </sheetViews>
  <sheetFormatPr defaultRowHeight="15" x14ac:dyDescent="0.25"/>
  <sheetData>
    <row r="2" spans="1:21" x14ac:dyDescent="0.25">
      <c r="A2" s="6"/>
    </row>
    <row r="14" spans="1:21" x14ac:dyDescent="0.25">
      <c r="T14">
        <v>53.86</v>
      </c>
      <c r="U14">
        <f>T14*10.764</f>
        <v>579.74903999999992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T14:U19"/>
  <sheetViews>
    <sheetView zoomScaleNormal="100" workbookViewId="0">
      <selection activeCell="U15" sqref="U15"/>
    </sheetView>
  </sheetViews>
  <sheetFormatPr defaultRowHeight="15" x14ac:dyDescent="0.25"/>
  <sheetData>
    <row r="14" spans="20:21" x14ac:dyDescent="0.25">
      <c r="T14">
        <v>66.349999999999994</v>
      </c>
      <c r="U14">
        <f>T14*10.764</f>
        <v>714.19139999999993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2024-10-09T06:53:10Z</dcterms:modified>
</cp:coreProperties>
</file>