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Jayeeta Ray\"/>
    </mc:Choice>
  </mc:AlternateContent>
  <xr:revisionPtr revIDLastSave="0" documentId="13_ncr:1_{2E4681A1-FC74-424A-A4E0-31BD6E5A0F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I19" i="4" l="1"/>
  <c r="H19" i="4"/>
  <c r="P13" i="4" l="1"/>
  <c r="P9" i="4"/>
  <c r="G21" i="4"/>
  <c r="G23" i="4" s="1"/>
  <c r="H29" i="4"/>
  <c r="P12" i="4" l="1"/>
  <c r="P11" i="4"/>
  <c r="P10" i="4"/>
  <c r="Q9" i="4"/>
  <c r="P8" i="4"/>
  <c r="P7" i="4"/>
  <c r="P6" i="4"/>
  <c r="P5" i="4"/>
  <c r="P4" i="4"/>
  <c r="P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<sst xmlns="http://schemas.openxmlformats.org/spreadsheetml/2006/main" count="33" uniqueCount="30">
  <si>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</si>
  <si>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</si>
  <si>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</si>
  <si>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</si>
  <si>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</si>
  <si>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</si>
  <si>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</si>
  <si>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</si>
  <si>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</si>
  <si>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</si>
  <si>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</si>
  <si>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</si>
  <si>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</si>
  <si>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</si>
  <si>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</si>
  <si>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</si>
  <si>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mv</t>
  </si>
  <si>
    <t>bua</t>
  </si>
  <si>
    <t>fmv</t>
  </si>
  <si>
    <t>ca</t>
  </si>
  <si>
    <t>rate onc a</t>
  </si>
  <si>
    <t>1 basement car parking</t>
  </si>
  <si>
    <t>part oc - 2019</t>
  </si>
  <si>
    <t>02.08.24</t>
  </si>
  <si>
    <t>01.09.23</t>
  </si>
  <si>
    <t>12.06.24</t>
  </si>
  <si>
    <t>04.04.24</t>
  </si>
  <si>
    <t>parkign</t>
  </si>
  <si>
    <t>Flat No. 604, 6th Floor, Wing - A, Pllazio, Aditya Mill Compound, Safed Pool Andheri Kurla Road, Village - Mohili, Andheri East,</t>
  </si>
  <si>
    <t>agreement  - 06.03.2017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</si>
</sst>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E7E6E-FEF6-44A8-BB44-9AD27608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97230-45A0-4466-8CF6-4A2749F2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9909B-50A1-44D6-BFB6-7E7C064B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7C929-CF46-476A-BE2F-9A2DB2CB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2301D1-A068-4C5B-9FA3-D5CF035C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8801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91F52-5109-4BDF-BD63-22C9D2B7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8FF0E-15B1-4E24-AC0F-F6451AE5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34F07-384E-421B-AFDE-16B6345A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19050</xdr:rowOff>
    </xdr:from>
    <xdr:to>
      <xdr:col>15</xdr:col>
      <xdr:colOff>220305</xdr:colOff>
      <xdr:row>48</xdr:row>
      <xdr:rowOff>39306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C207C-64CB-453E-AE5B-14A9CF58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209550"/>
          <a:ext cx="8811855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2546F-2C3A-4279-A6E1-C9F5AAE1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06AC3-80CA-4248-9E3F-A35B1D93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D7A36-565A-4CD6-A350-1E8916D7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897F9-0730-4F53-B435-897CA6DD8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42387-7654-41AD-8F73-DC92759B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505</v>
      </c>
      <c r="C2" s="4">
        <f>B2*1.2</f>
        <v>606</v>
      </c>
      <c r="D2" s="4">
        <f t="shared" ref="D2:D13" si="2">C2*1.2</f>
        <v>727.19999999999993</v>
      </c>
      <c r="E2" s="16">
        <f t="shared" ref="E2:E13" si="3">R2</f>
        <v>14000000</v>
      </c>
      <c r="F2" s="15">
        <f t="shared" ref="F2:F13" si="4">ROUND((E2/B2),0)</f>
        <v>27723</v>
      </c>
      <c r="G2" s="10">
        <f t="shared" ref="G2:G13" si="5">ROUND((E2/C2),0)</f>
        <v>23102</v>
      </c>
      <c r="H2" s="10">
        <f t="shared" ref="H2:H13" si="6">ROUND((E2/D2),0)</f>
        <v>19252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505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865</v>
      </c>
      <c r="C3" s="4">
        <f t="shared" ref="C3:C15" si="9">B3*1.2</f>
        <v>1038</v>
      </c>
      <c r="D3" s="4">
        <f t="shared" si="2"/>
        <v>1245.5999999999999</v>
      </c>
      <c r="E3" s="16">
        <f t="shared" si="3"/>
        <v>24000000</v>
      </c>
      <c r="F3" s="15">
        <f t="shared" si="4"/>
        <v>27746</v>
      </c>
      <c r="G3" s="10">
        <f t="shared" si="5"/>
        <v>23121</v>
      </c>
      <c r="H3" s="10">
        <f t="shared" si="6"/>
        <v>19268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865</v>
      </c>
      <c r="R3" s="2">
        <v>24000000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670</v>
      </c>
      <c r="C4" s="4">
        <f t="shared" si="9"/>
        <v>804</v>
      </c>
      <c r="D4" s="4">
        <f t="shared" si="2"/>
        <v>964.8</v>
      </c>
      <c r="E4" s="16">
        <f t="shared" si="3"/>
        <v>17000000</v>
      </c>
      <c r="F4" s="10">
        <f t="shared" si="4"/>
        <v>25373</v>
      </c>
      <c r="G4" s="10">
        <f t="shared" si="5"/>
        <v>21144</v>
      </c>
      <c r="H4" s="10">
        <f t="shared" si="6"/>
        <v>17620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670</v>
      </c>
      <c r="R4" s="2">
        <v>17000000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9"/>
        <v>1140</v>
      </c>
      <c r="D5" s="4">
        <f t="shared" si="2"/>
        <v>1368</v>
      </c>
      <c r="E5" s="16">
        <f t="shared" si="3"/>
        <v>20500000</v>
      </c>
      <c r="F5" s="10">
        <f t="shared" si="4"/>
        <v>21579</v>
      </c>
      <c r="G5" s="10">
        <f t="shared" si="5"/>
        <v>17982</v>
      </c>
      <c r="H5" s="10">
        <f t="shared" si="6"/>
        <v>14985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950</v>
      </c>
      <c r="R5" s="2">
        <v>20500000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900</v>
      </c>
      <c r="C6" s="4">
        <f t="shared" si="9"/>
        <v>1080</v>
      </c>
      <c r="D6" s="4">
        <f t="shared" si="2"/>
        <v>1296</v>
      </c>
      <c r="E6" s="16">
        <f t="shared" si="3"/>
        <v>19500000</v>
      </c>
      <c r="F6" s="10">
        <f t="shared" si="4"/>
        <v>21667</v>
      </c>
      <c r="G6" s="10">
        <f t="shared" si="5"/>
        <v>18056</v>
      </c>
      <c r="H6" s="10">
        <f t="shared" si="6"/>
        <v>15046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900</v>
      </c>
      <c r="R6" s="2">
        <v>19500000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16">
        <f t="shared" si="3"/>
        <v>16500000</v>
      </c>
      <c r="F7" s="10">
        <f t="shared" si="4"/>
        <v>22000</v>
      </c>
      <c r="G7" s="10">
        <f t="shared" si="5"/>
        <v>18333</v>
      </c>
      <c r="H7" s="10">
        <f t="shared" si="6"/>
        <v>15278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750</v>
      </c>
      <c r="R7" s="2">
        <v>16500000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16">
        <f t="shared" si="3"/>
        <v>15000000</v>
      </c>
      <c r="F8" s="10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750</v>
      </c>
      <c r="R8" s="2">
        <v>15000000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649.69710000000009</v>
      </c>
      <c r="C9" s="4">
        <f t="shared" si="9"/>
        <v>779.63652000000013</v>
      </c>
      <c r="D9" s="4">
        <f t="shared" si="2"/>
        <v>935.56382400000007</v>
      </c>
      <c r="E9" s="16">
        <f t="shared" si="3"/>
        <v>13500000</v>
      </c>
      <c r="F9" s="10">
        <f t="shared" si="4"/>
        <v>20779</v>
      </c>
      <c r="G9" s="10">
        <f t="shared" si="5"/>
        <v>17316</v>
      </c>
      <c r="H9" s="10">
        <f t="shared" si="6"/>
        <v>14430</v>
      </c>
      <c r="I9" s="4" t="e">
        <f>#REF!</f>
        <v>#REF!</v>
      </c>
      <c r="J9" s="4" t="str">
        <f t="shared" si="7"/>
        <v>02.08.24</v>
      </c>
      <c r="O9">
        <v>0</v>
      </c>
      <c r="P9">
        <f>72.43*10.764</f>
        <v>779.63652000000002</v>
      </c>
      <c r="Q9">
        <f t="shared" ref="Q9" si="10">P9/1.2</f>
        <v>649.69710000000009</v>
      </c>
      <c r="R9" s="2">
        <v>13500000</v>
      </c>
      <c r="S9" s="8" t="s">
        <v>23</v>
      </c>
      <c r="T9" s="8">
        <v>7</v>
      </c>
    </row>
    <row r="10" spans="1:20" x14ac:dyDescent="0.25">
      <c r="A10" s="4">
        <f t="shared" si="0"/>
        <v>0</v>
      </c>
      <c r="B10" s="4">
        <f t="shared" si="1"/>
        <v>929</v>
      </c>
      <c r="C10" s="4">
        <f t="shared" si="9"/>
        <v>1114.8</v>
      </c>
      <c r="D10" s="4">
        <f t="shared" si="2"/>
        <v>1337.76</v>
      </c>
      <c r="E10" s="16">
        <f t="shared" si="3"/>
        <v>18000000</v>
      </c>
      <c r="F10" s="10">
        <f t="shared" si="4"/>
        <v>19376</v>
      </c>
      <c r="G10" s="10">
        <f t="shared" si="5"/>
        <v>16146</v>
      </c>
      <c r="H10" s="10">
        <f t="shared" si="6"/>
        <v>13455</v>
      </c>
      <c r="I10" s="4" t="e">
        <f>#REF!</f>
        <v>#REF!</v>
      </c>
      <c r="J10" s="4" t="str">
        <f t="shared" si="7"/>
        <v>01.09.23</v>
      </c>
      <c r="O10">
        <v>0</v>
      </c>
      <c r="P10">
        <f t="shared" si="8"/>
        <v>0</v>
      </c>
      <c r="Q10">
        <v>929</v>
      </c>
      <c r="R10" s="2">
        <v>18000000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592</v>
      </c>
      <c r="C11" s="4">
        <f t="shared" si="9"/>
        <v>710.4</v>
      </c>
      <c r="D11" s="4">
        <f t="shared" si="2"/>
        <v>852.4799999999999</v>
      </c>
      <c r="E11" s="16">
        <f t="shared" si="3"/>
        <v>12350000</v>
      </c>
      <c r="F11" s="15">
        <f t="shared" si="4"/>
        <v>20861</v>
      </c>
      <c r="G11" s="10">
        <f t="shared" si="5"/>
        <v>17385</v>
      </c>
      <c r="H11" s="10">
        <f t="shared" si="6"/>
        <v>14487</v>
      </c>
      <c r="I11" s="4" t="e">
        <f>#REF!</f>
        <v>#REF!</v>
      </c>
      <c r="J11" s="4" t="str">
        <f t="shared" si="7"/>
        <v>12.06.24</v>
      </c>
      <c r="O11">
        <v>0</v>
      </c>
      <c r="P11">
        <f t="shared" si="8"/>
        <v>0</v>
      </c>
      <c r="Q11">
        <v>592</v>
      </c>
      <c r="R11" s="2">
        <v>12350000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889</v>
      </c>
      <c r="C12" s="4">
        <f t="shared" si="9"/>
        <v>1066.8</v>
      </c>
      <c r="D12" s="4">
        <f t="shared" si="2"/>
        <v>1280.1599999999999</v>
      </c>
      <c r="E12" s="16">
        <f t="shared" si="3"/>
        <v>18750000</v>
      </c>
      <c r="F12" s="15">
        <f t="shared" si="4"/>
        <v>21091</v>
      </c>
      <c r="G12" s="10">
        <f t="shared" si="5"/>
        <v>17576</v>
      </c>
      <c r="H12" s="10">
        <f t="shared" si="6"/>
        <v>14647</v>
      </c>
      <c r="I12" s="4" t="e">
        <f>#REF!</f>
        <v>#REF!</v>
      </c>
      <c r="J12" s="4" t="str">
        <f t="shared" si="7"/>
        <v>04.04.24</v>
      </c>
      <c r="O12">
        <v>0</v>
      </c>
      <c r="P12">
        <f t="shared" si="8"/>
        <v>0</v>
      </c>
      <c r="Q12">
        <v>889</v>
      </c>
      <c r="R12" s="2">
        <v>18750000</v>
      </c>
      <c r="S12" s="8" t="s">
        <v>26</v>
      </c>
      <c r="T12" s="8"/>
    </row>
    <row r="13" spans="1:20" x14ac:dyDescent="0.25">
      <c r="A13" s="4">
        <f t="shared" si="0"/>
        <v>0</v>
      </c>
      <c r="B13" s="4">
        <f t="shared" si="1"/>
        <v>720</v>
      </c>
      <c r="C13" s="4">
        <f t="shared" si="9"/>
        <v>864</v>
      </c>
      <c r="D13" s="4">
        <f t="shared" si="2"/>
        <v>1036.8</v>
      </c>
      <c r="E13" s="16">
        <f t="shared" si="3"/>
        <v>17500000</v>
      </c>
      <c r="F13" s="10">
        <f t="shared" si="4"/>
        <v>24306</v>
      </c>
      <c r="G13" s="10">
        <f t="shared" si="5"/>
        <v>20255</v>
      </c>
      <c r="H13" s="10">
        <f t="shared" si="6"/>
        <v>16879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720</v>
      </c>
      <c r="R13" s="2">
        <v>17500000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937.5</v>
      </c>
      <c r="C14" s="4">
        <f t="shared" si="9"/>
        <v>1125</v>
      </c>
      <c r="D14" s="4">
        <f t="shared" ref="D14:D15" si="12">C14*1.2</f>
        <v>1350</v>
      </c>
      <c r="E14" s="16">
        <f t="shared" ref="E14:E15" si="13">R14</f>
        <v>20000000</v>
      </c>
      <c r="F14" s="10">
        <f t="shared" ref="F14:F15" si="14">ROUND((E14/B14),0)</f>
        <v>21333</v>
      </c>
      <c r="G14" s="10">
        <f t="shared" ref="G14:G15" si="15">ROUND((E14/C14),0)</f>
        <v>17778</v>
      </c>
      <c r="H14" s="10">
        <f t="shared" ref="H14:H15" si="16">ROUND((E14/D14),0)</f>
        <v>14815</v>
      </c>
      <c r="I14" s="4" t="e">
        <f>#REF!</f>
        <v>#REF!</v>
      </c>
      <c r="J14" s="4">
        <f t="shared" ref="J14:J15" si="17">S14</f>
        <v>0</v>
      </c>
      <c r="O14">
        <v>0</v>
      </c>
      <c r="P14">
        <v>1125</v>
      </c>
      <c r="Q14">
        <f t="shared" ref="Q14:Q15" si="18">P14/1.2</f>
        <v>937.5</v>
      </c>
      <c r="R14" s="2">
        <v>20000000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950</v>
      </c>
      <c r="C15" s="4">
        <f t="shared" si="9"/>
        <v>1140</v>
      </c>
      <c r="D15" s="4">
        <f t="shared" si="12"/>
        <v>1368</v>
      </c>
      <c r="E15" s="5">
        <f t="shared" si="13"/>
        <v>21000000</v>
      </c>
      <c r="F15" s="10">
        <f t="shared" si="14"/>
        <v>22105</v>
      </c>
      <c r="G15" s="4">
        <f t="shared" si="15"/>
        <v>18421</v>
      </c>
      <c r="H15" s="4">
        <f t="shared" si="16"/>
        <v>15351</v>
      </c>
      <c r="I15" s="4" t="e">
        <f>#REF!</f>
        <v>#REF!</v>
      </c>
      <c r="J15" s="4">
        <f t="shared" si="17"/>
        <v>0</v>
      </c>
      <c r="O15">
        <v>0</v>
      </c>
      <c r="P15">
        <f t="shared" ref="P14:P15" si="19">O15/1.2</f>
        <v>0</v>
      </c>
      <c r="Q15">
        <v>950</v>
      </c>
      <c r="R15" s="2">
        <v>21000000</v>
      </c>
      <c r="S15" s="8"/>
      <c r="T15" s="8"/>
    </row>
    <row r="17" spans="6:24" x14ac:dyDescent="0.25">
      <c r="F17" s="7" t="s">
        <v>28</v>
      </c>
    </row>
    <row r="18" spans="6:24" x14ac:dyDescent="0.25">
      <c r="F18" s="7" t="s">
        <v>19</v>
      </c>
      <c r="G18">
        <v>865</v>
      </c>
      <c r="I18" t="s">
        <v>21</v>
      </c>
    </row>
    <row r="19" spans="6:24" x14ac:dyDescent="0.25">
      <c r="F19" s="7" t="s">
        <v>17</v>
      </c>
      <c r="G19">
        <v>1038</v>
      </c>
      <c r="H19">
        <f>96.43*10.764</f>
        <v>1037.97252</v>
      </c>
      <c r="I19">
        <f>H19/G18</f>
        <v>1.1999682312138729</v>
      </c>
    </row>
    <row r="20" spans="6:24" x14ac:dyDescent="0.25">
      <c r="F20" s="7" t="s">
        <v>20</v>
      </c>
      <c r="G20">
        <v>22500</v>
      </c>
    </row>
    <row r="21" spans="6:24" x14ac:dyDescent="0.25">
      <c r="F21" s="7" t="s">
        <v>18</v>
      </c>
      <c r="G21">
        <f>G20*G18</f>
        <v>19462500</v>
      </c>
    </row>
    <row r="22" spans="6:24" x14ac:dyDescent="0.25">
      <c r="F22" s="7" t="s">
        <v>27</v>
      </c>
      <c r="G22" s="6">
        <v>1000000</v>
      </c>
      <c r="H22" s="6"/>
    </row>
    <row r="23" spans="6:24" x14ac:dyDescent="0.25">
      <c r="G23">
        <f>G22+G21</f>
        <v>20462500</v>
      </c>
    </row>
    <row r="24" spans="6:24" x14ac:dyDescent="0.25"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29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13</v>
      </c>
      <c r="H26">
        <v>16515000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14</v>
      </c>
      <c r="H27">
        <v>825800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15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>
        <f>SUM(H26:H28)</f>
        <v>17370800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G30" t="s">
        <v>16</v>
      </c>
      <c r="H30">
        <v>10019200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E3" sqref="E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3DE29-A2FC-4C96-A78A-33746627DF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AA75-F025-4BB8-83BE-D13EBFB235C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3"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2024-10-11T06:44:41Z</dcterms:modified>
</cp:coreProperties>
</file>