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4\Raghuraj Rajhans Sawant - SBI\"/>
    </mc:Choice>
  </mc:AlternateContent>
  <xr:revisionPtr revIDLastSave="0" documentId="13_ncr:1_{A5BDD428-A87B-4491-BAC6-1544C87F10DA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Z46" i="4" l="1"/>
  <c r="Y47" i="4"/>
  <c r="Y46" i="4"/>
  <c r="Y45" i="4"/>
  <c r="T11" i="13" l="1"/>
  <c r="Q6" i="4"/>
  <c r="P7" i="4"/>
  <c r="V14" i="15"/>
  <c r="G31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Q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<sst xmlns="http://schemas.openxmlformats.org/spreadsheetml/2006/main" count="49" uniqueCount="42">
  <si>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</si>
  <si>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</si>
  <si>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</si>
  <si>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</si>
  <si>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</si>
  <si>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</si>
  <si>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</si>
  <si>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</si>
  <si>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</si>
  <si>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</si>
  <si>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</si>
  <si>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</si>
  <si>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</si>
  <si>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</si>
  <si>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</si>
  <si>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</si>
  <si>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</si>
  <si>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</si>
  <si>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</si>
  <si>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</si>
  <si>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</si>
  <si>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</si>
  <si>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</si>
  <si>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</si>
  <si>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</si>
  <si>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</si>
  <si>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</si>
  <si>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</si>
  <si>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</si>
  <si>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</si>
  <si>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</si>
  <si>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</si>
  <si>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</si>
  <si>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</si>
  <si>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</si>
  <si>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</si>
  <si>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</si>
  <si>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</si>
  <si>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</si>
  <si>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Sion ) - Raghuraj Rajhans Sawant And Rajhans Vitthalrao Sawant</t>
  </si>
  <si>
    <t>Agree CA</t>
  </si>
  <si>
    <t>As per Rera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</si>
</sst>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144086</xdr:colOff>
      <xdr:row>35</xdr:row>
      <xdr:rowOff>58025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F89F90-512E-4676-B2F1-E3A0F7887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78486" cy="62683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191718</xdr:colOff>
      <xdr:row>39</xdr:row>
      <xdr:rowOff>124720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CBD60E-5E93-4BF0-91DF-B3EA9A4AD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26118" cy="64112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201244</xdr:colOff>
      <xdr:row>33</xdr:row>
      <xdr:rowOff>19904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C4D28F-31F4-4BF2-86D0-0EE3FD6F2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35644" cy="611590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48</xdr:row>
      <xdr:rowOff>105993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8F423C-2880-48C4-AF37-C58EFAE8B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8726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306034</xdr:colOff>
      <xdr:row>36</xdr:row>
      <xdr:rowOff>143666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B8983F-FFC2-400A-89B5-69D39D89E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40434" cy="566816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267928</xdr:colOff>
      <xdr:row>38</xdr:row>
      <xdr:rowOff>20063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E2EF91-8B1D-4923-BD74-444164AF0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02328" cy="725906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572516</xdr:colOff>
      <xdr:row>43</xdr:row>
      <xdr:rowOff>105906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26FECA-3C5E-46DF-8807-FC973D411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278116" cy="810690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172665</xdr:colOff>
      <xdr:row>42</xdr:row>
      <xdr:rowOff>1090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1C741C-1D33-4229-8F60-A8014FF4A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07065" cy="78115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51"/>
  <sheetViews>
    <sheetView tabSelected="1" topLeftCell="D34" zoomScaleNormal="100" workbookViewId="0">
      <selection activeCell="Y47" sqref="Y4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6.710937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s="43" customFormat="1" x14ac:dyDescent="0.25">
      <c r="A3" s="41">
        <f t="shared" ref="A3:A14" si="0">N3</f>
        <v>0</v>
      </c>
      <c r="B3" s="41">
        <f t="shared" ref="B3:B14" si="1">Q3</f>
        <v>419</v>
      </c>
      <c r="C3" s="41">
        <f>B3*1.2</f>
        <v>502.79999999999995</v>
      </c>
      <c r="D3" s="41">
        <f t="shared" ref="D3:D14" si="2">C3*1.2</f>
        <v>603.3599999999999</v>
      </c>
      <c r="E3" s="42">
        <f t="shared" ref="E3:E14" si="3">R3</f>
        <v>15677905</v>
      </c>
      <c r="F3" s="41">
        <f t="shared" ref="F3:F14" si="4">ROUND((E3/B3),0)</f>
        <v>37417</v>
      </c>
      <c r="G3" s="41">
        <f t="shared" ref="G3:G14" si="5">ROUND((E3/C3),0)</f>
        <v>31181</v>
      </c>
      <c r="H3" s="41">
        <f t="shared" ref="H3:H14" si="6">ROUND((E3/D3),0)</f>
        <v>25984</v>
      </c>
      <c r="I3" s="41" t="e">
        <f>#REF!</f>
        <v>#REF!</v>
      </c>
      <c r="J3" s="41">
        <f t="shared" ref="J3:J14" si="7">S3</f>
        <v>0</v>
      </c>
      <c r="O3" s="43">
        <v>0</v>
      </c>
      <c r="P3" s="43">
        <f t="shared" ref="P3:Q14" si="8">O3/1.2</f>
        <v>0</v>
      </c>
      <c r="Q3" s="43">
        <v>419</v>
      </c>
      <c r="R3" s="44">
        <v>15677905</v>
      </c>
    </row>
    <row r="4" spans="1:20" s="43" customFormat="1" x14ac:dyDescent="0.25">
      <c r="A4" s="41">
        <f t="shared" ref="A4:A9" si="9">N4</f>
        <v>0</v>
      </c>
      <c r="B4" s="41">
        <f t="shared" ref="B4:B9" si="10">Q4</f>
        <v>420</v>
      </c>
      <c r="C4" s="41">
        <f t="shared" ref="C4:C9" si="11">B4*1.2</f>
        <v>504</v>
      </c>
      <c r="D4" s="41">
        <f t="shared" ref="D4:D9" si="12">C4*1.2</f>
        <v>604.79999999999995</v>
      </c>
      <c r="E4" s="42">
        <f t="shared" ref="E4:E9" si="13">R4</f>
        <v>16190476</v>
      </c>
      <c r="F4" s="41">
        <f t="shared" ref="F4:F9" si="14">ROUND((E4/B4),0)</f>
        <v>38549</v>
      </c>
      <c r="G4" s="41">
        <f t="shared" ref="G4:G9" si="15">ROUND((E4/C4),0)</f>
        <v>32124</v>
      </c>
      <c r="H4" s="41">
        <f t="shared" ref="H4:H9" si="16">ROUND((E4/D4),0)</f>
        <v>26770</v>
      </c>
      <c r="I4" s="41" t="e">
        <f>#REF!</f>
        <v>#REF!</v>
      </c>
      <c r="J4" s="41">
        <f t="shared" ref="J4:J9" si="17">S4</f>
        <v>0</v>
      </c>
      <c r="O4" s="43">
        <v>0</v>
      </c>
      <c r="P4" s="43">
        <f t="shared" ref="P4:P9" si="18">O4/1.2</f>
        <v>0</v>
      </c>
      <c r="Q4" s="43">
        <v>420</v>
      </c>
      <c r="R4" s="44">
        <v>16190476</v>
      </c>
    </row>
    <row r="5" spans="1:20" x14ac:dyDescent="0.25">
      <c r="A5" s="4">
        <f t="shared" si="9"/>
        <v>0</v>
      </c>
      <c r="B5" s="4">
        <f t="shared" si="10"/>
        <v>385</v>
      </c>
      <c r="C5" s="4">
        <f t="shared" si="11"/>
        <v>462</v>
      </c>
      <c r="D5" s="4">
        <f t="shared" si="12"/>
        <v>554.4</v>
      </c>
      <c r="E5" s="5">
        <f t="shared" si="13"/>
        <v>11700000</v>
      </c>
      <c r="F5" s="9">
        <f t="shared" si="14"/>
        <v>30390</v>
      </c>
      <c r="G5" s="9">
        <f t="shared" si="15"/>
        <v>25325</v>
      </c>
      <c r="H5" s="9">
        <f t="shared" si="16"/>
        <v>21104</v>
      </c>
      <c r="I5" s="4" t="e">
        <f>#REF!</f>
        <v>#REF!</v>
      </c>
      <c r="J5" s="4">
        <f t="shared" si="17"/>
        <v>0</v>
      </c>
      <c r="O5">
        <v>0</v>
      </c>
      <c r="P5">
        <v>462</v>
      </c>
      <c r="Q5">
        <f t="shared" ref="Q5:Q9" si="19">P5/1.2</f>
        <v>385</v>
      </c>
      <c r="R5" s="2">
        <v>11700000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36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x14ac:dyDescent="0.25">
      <c r="A16" s="4">
        <f t="shared" ref="A16:A28" si="32">N16</f>
        <v>0</v>
      </c>
      <c r="B16" s="4">
        <f t="shared" ref="B16:B28" si="33">Q16</f>
        <v>417</v>
      </c>
      <c r="C16" s="4">
        <f>B16*1.2</f>
        <v>500.4</v>
      </c>
      <c r="D16" s="4">
        <f t="shared" ref="D16:D28" si="34">C16*1.2</f>
        <v>600.4799999999999</v>
      </c>
      <c r="E16" s="5">
        <f t="shared" ref="E16:E28" si="35">R16</f>
        <v>16000000</v>
      </c>
      <c r="F16" s="9">
        <f t="shared" ref="F16:F28" si="36">ROUND((E16/B16),0)</f>
        <v>38369</v>
      </c>
      <c r="G16" s="9">
        <f t="shared" ref="G16:G28" si="37">ROUND((E16/C16),0)</f>
        <v>31974</v>
      </c>
      <c r="H16" s="9">
        <f t="shared" ref="H16:H28" si="38">ROUND((E16/D16),0)</f>
        <v>26645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417</v>
      </c>
      <c r="R16" s="2">
        <v>16000000</v>
      </c>
    </row>
    <row r="17" spans="1:24" x14ac:dyDescent="0.25">
      <c r="A17" s="4">
        <f t="shared" si="32"/>
        <v>0</v>
      </c>
      <c r="B17" s="4">
        <f t="shared" si="33"/>
        <v>420</v>
      </c>
      <c r="C17" s="4">
        <f t="shared" ref="C17:C28" si="41">B17*1.2</f>
        <v>504</v>
      </c>
      <c r="D17" s="4">
        <f t="shared" si="34"/>
        <v>604.79999999999995</v>
      </c>
      <c r="E17" s="5">
        <f t="shared" si="35"/>
        <v>16100000</v>
      </c>
      <c r="F17" s="9">
        <f t="shared" si="36"/>
        <v>38333</v>
      </c>
      <c r="G17" s="9">
        <f t="shared" si="37"/>
        <v>31944</v>
      </c>
      <c r="H17" s="9">
        <f t="shared" si="38"/>
        <v>26620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420</v>
      </c>
      <c r="R17" s="2">
        <v>16100000</v>
      </c>
    </row>
    <row r="18" spans="1:24" s="43" customFormat="1" x14ac:dyDescent="0.25">
      <c r="A18" s="41">
        <f t="shared" si="32"/>
        <v>0</v>
      </c>
      <c r="B18" s="41">
        <f t="shared" si="33"/>
        <v>417</v>
      </c>
      <c r="C18" s="41">
        <f t="shared" si="41"/>
        <v>500.4</v>
      </c>
      <c r="D18" s="41">
        <f t="shared" si="34"/>
        <v>600.4799999999999</v>
      </c>
      <c r="E18" s="42">
        <f t="shared" si="35"/>
        <v>17000000</v>
      </c>
      <c r="F18" s="41">
        <f t="shared" si="36"/>
        <v>40767</v>
      </c>
      <c r="G18" s="41">
        <f t="shared" si="37"/>
        <v>33973</v>
      </c>
      <c r="H18" s="41">
        <f t="shared" si="38"/>
        <v>28311</v>
      </c>
      <c r="I18" s="41" t="e">
        <f>#REF!</f>
        <v>#REF!</v>
      </c>
      <c r="J18" s="41">
        <f t="shared" si="39"/>
        <v>0</v>
      </c>
      <c r="O18" s="43">
        <v>0</v>
      </c>
      <c r="P18" s="43">
        <f t="shared" si="40"/>
        <v>0</v>
      </c>
      <c r="Q18" s="43">
        <v>417</v>
      </c>
      <c r="R18" s="44">
        <v>17000000</v>
      </c>
    </row>
    <row r="19" spans="1:24" s="43" customFormat="1" x14ac:dyDescent="0.25">
      <c r="A19" s="41">
        <f t="shared" si="32"/>
        <v>0</v>
      </c>
      <c r="B19" s="41">
        <f t="shared" si="33"/>
        <v>417</v>
      </c>
      <c r="C19" s="41">
        <f t="shared" si="41"/>
        <v>500.4</v>
      </c>
      <c r="D19" s="41">
        <f t="shared" si="34"/>
        <v>600.4799999999999</v>
      </c>
      <c r="E19" s="42">
        <f t="shared" si="35"/>
        <v>17100000</v>
      </c>
      <c r="F19" s="41">
        <f t="shared" si="36"/>
        <v>41007</v>
      </c>
      <c r="G19" s="41">
        <f t="shared" si="37"/>
        <v>34173</v>
      </c>
      <c r="H19" s="41">
        <f t="shared" si="38"/>
        <v>28477</v>
      </c>
      <c r="I19" s="41" t="e">
        <f>#REF!</f>
        <v>#REF!</v>
      </c>
      <c r="J19" s="41">
        <f t="shared" si="39"/>
        <v>0</v>
      </c>
      <c r="O19" s="43">
        <v>0</v>
      </c>
      <c r="P19" s="43">
        <f t="shared" si="40"/>
        <v>0</v>
      </c>
      <c r="Q19" s="43">
        <v>417</v>
      </c>
      <c r="R19" s="44">
        <v>17100000</v>
      </c>
    </row>
    <row r="20" spans="1:24" x14ac:dyDescent="0.25">
      <c r="A20" s="4">
        <f t="shared" si="32"/>
        <v>0</v>
      </c>
      <c r="B20" s="4">
        <f t="shared" si="33"/>
        <v>420</v>
      </c>
      <c r="C20" s="4">
        <f t="shared" si="41"/>
        <v>504</v>
      </c>
      <c r="D20" s="4">
        <f t="shared" si="34"/>
        <v>604.79999999999995</v>
      </c>
      <c r="E20" s="5">
        <f t="shared" si="35"/>
        <v>18500000</v>
      </c>
      <c r="F20" s="9">
        <f t="shared" si="36"/>
        <v>44048</v>
      </c>
      <c r="G20" s="9">
        <f t="shared" si="37"/>
        <v>36706</v>
      </c>
      <c r="H20" s="9">
        <f t="shared" si="38"/>
        <v>30589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420</v>
      </c>
      <c r="R20" s="2">
        <v>18500000</v>
      </c>
    </row>
    <row r="21" spans="1:24" x14ac:dyDescent="0.25">
      <c r="A21" s="4">
        <f t="shared" si="32"/>
        <v>0</v>
      </c>
      <c r="B21" s="4">
        <f t="shared" si="33"/>
        <v>414</v>
      </c>
      <c r="C21" s="4">
        <f t="shared" si="41"/>
        <v>496.79999999999995</v>
      </c>
      <c r="D21" s="4">
        <f t="shared" si="34"/>
        <v>596.16</v>
      </c>
      <c r="E21" s="5">
        <f t="shared" si="35"/>
        <v>18500000</v>
      </c>
      <c r="F21" s="9">
        <f t="shared" si="36"/>
        <v>44686</v>
      </c>
      <c r="G21" s="9">
        <f t="shared" si="37"/>
        <v>37238</v>
      </c>
      <c r="H21" s="9">
        <f t="shared" si="38"/>
        <v>31032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414</v>
      </c>
      <c r="R21" s="2">
        <v>18500000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40000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E31" t="s">
        <v>40</v>
      </c>
      <c r="F31" s="7">
        <v>38.729999999999997</v>
      </c>
      <c r="G31">
        <f>F31*10.764</f>
        <v>416.88971999999995</v>
      </c>
      <c r="S31" s="10"/>
      <c r="T31" s="10"/>
      <c r="U31" s="17" t="s">
        <v>15</v>
      </c>
      <c r="V31" s="18"/>
      <c r="W31" s="19">
        <f>W29-W30</f>
        <v>37000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15:26" ht="15.75" x14ac:dyDescent="0.25">
      <c r="S33" s="10"/>
      <c r="T33" s="10"/>
      <c r="U33" s="17" t="s">
        <v>17</v>
      </c>
      <c r="V33" s="23"/>
      <c r="W33" s="24">
        <f>X33-X34</f>
        <v>-1</v>
      </c>
      <c r="X33" s="25">
        <v>2024</v>
      </c>
    </row>
    <row r="34" spans="15:26" ht="15.75" x14ac:dyDescent="0.25">
      <c r="S34" s="10"/>
      <c r="T34" s="10"/>
      <c r="U34" s="17" t="s">
        <v>18</v>
      </c>
      <c r="V34" s="23"/>
      <c r="W34" s="24">
        <f>W35-W33</f>
        <v>61</v>
      </c>
      <c r="X34" s="31">
        <v>2025</v>
      </c>
      <c r="Y34" t="s">
        <v>41</v>
      </c>
    </row>
    <row r="35" spans="15:26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6" ht="39" customHeight="1" x14ac:dyDescent="0.25">
      <c r="P36" s="46" t="s">
        <v>39</v>
      </c>
      <c r="Q36" s="46"/>
      <c r="R36" s="46"/>
      <c r="S36" s="46"/>
      <c r="T36" s="47"/>
      <c r="U36" s="21" t="s">
        <v>20</v>
      </c>
      <c r="V36" s="23"/>
      <c r="W36" s="24">
        <f>90*W33/W35</f>
        <v>-1.5</v>
      </c>
      <c r="X36" s="24"/>
    </row>
    <row r="37" spans="15:26" ht="15.75" x14ac:dyDescent="0.25">
      <c r="U37" s="17"/>
      <c r="V37" s="26"/>
      <c r="W37" s="27">
        <v>0</v>
      </c>
      <c r="X37" s="27"/>
    </row>
    <row r="38" spans="15:26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15:26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15:26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37000</v>
      </c>
      <c r="X40" s="22"/>
    </row>
    <row r="41" spans="15:26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15:26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40000</v>
      </c>
      <c r="X42" s="22"/>
    </row>
    <row r="43" spans="15:26" ht="15.75" x14ac:dyDescent="0.25">
      <c r="S43" s="10"/>
      <c r="T43" s="10"/>
      <c r="U43" s="23"/>
      <c r="V43" s="23"/>
      <c r="W43" s="24"/>
      <c r="X43" s="24"/>
    </row>
    <row r="44" spans="15:26" ht="15.75" x14ac:dyDescent="0.25">
      <c r="S44" s="10"/>
      <c r="T44" s="10"/>
      <c r="U44" s="28" t="s">
        <v>37</v>
      </c>
      <c r="V44" s="30"/>
      <c r="W44" s="25">
        <v>417</v>
      </c>
      <c r="X44" s="24"/>
    </row>
    <row r="45" spans="15:26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16680000</v>
      </c>
      <c r="X45" s="33">
        <v>1200000</v>
      </c>
      <c r="Y45" s="15">
        <f>W45+X45</f>
        <v>17880000</v>
      </c>
    </row>
    <row r="46" spans="15:26" ht="15.75" x14ac:dyDescent="0.25">
      <c r="S46" s="11"/>
      <c r="T46" s="10"/>
      <c r="U46" s="17" t="s">
        <v>24</v>
      </c>
      <c r="V46" s="23"/>
      <c r="W46" s="34">
        <f>W45*0.98</f>
        <v>16346400</v>
      </c>
      <c r="X46" s="35"/>
      <c r="Y46" s="15">
        <f>Y45*0.98</f>
        <v>17522400</v>
      </c>
      <c r="Z46" s="15">
        <f>Y46*0.75</f>
        <v>13141800</v>
      </c>
    </row>
    <row r="47" spans="15:26" ht="15.75" x14ac:dyDescent="0.25">
      <c r="S47" s="10"/>
      <c r="T47" s="10"/>
      <c r="U47" s="17" t="s">
        <v>25</v>
      </c>
      <c r="V47" s="23"/>
      <c r="W47" s="34">
        <f>W45*0.8</f>
        <v>13344000</v>
      </c>
      <c r="X47" s="34"/>
      <c r="Y47" s="15">
        <f>Y45*0.8</f>
        <v>14304000</v>
      </c>
    </row>
    <row r="48" spans="15:26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1251000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34750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8:T44"/>
  <sheetViews>
    <sheetView zoomScaleNormal="100" workbookViewId="0">
      <selection activeCell="V19" sqref="V19"/>
    </sheetView>
  </sheetViews>
  <sheetFormatPr defaultRowHeight="15" x14ac:dyDescent="0.25"/>
  <cols>
    <col min="20" max="20" width="31.5703125" customWidth="1"/>
  </cols>
  <sheetData>
    <row r="8" spans="20:20" x14ac:dyDescent="0.25">
      <c r="T8">
        <v>14761905</v>
      </c>
    </row>
    <row r="9" spans="20:20" x14ac:dyDescent="0.25">
      <c r="T9">
        <v>886000</v>
      </c>
    </row>
    <row r="10" spans="20:20" x14ac:dyDescent="0.25">
      <c r="T10">
        <v>30000</v>
      </c>
    </row>
    <row r="11" spans="20:20" x14ac:dyDescent="0.25">
      <c r="T11">
        <f>SUM(T8:T10)</f>
        <v>15677905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S19" sqref="S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V14"/>
  <sheetViews>
    <sheetView zoomScaleNormal="100" workbookViewId="0">
      <selection activeCell="W17" sqref="W17"/>
    </sheetView>
  </sheetViews>
  <sheetFormatPr defaultRowHeight="15" x14ac:dyDescent="0.25"/>
  <sheetData>
    <row r="2" spans="1:22" x14ac:dyDescent="0.25">
      <c r="A2" s="6"/>
    </row>
    <row r="14" spans="1:22" x14ac:dyDescent="0.25">
      <c r="U14">
        <v>42.93</v>
      </c>
      <c r="V14">
        <f>U14*10.764</f>
        <v>462.09851999999995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1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X19" sqref="X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S12" sqref="S1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2024-10-11T07:04:59Z</dcterms:modified>
</cp:coreProperties>
</file>