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hetan\Desktop\Sunil Gaikawad\"/>
    </mc:Choice>
  </mc:AlternateContent>
  <bookViews>
    <workbookView xWindow="0" yWindow="0" windowWidth="20490" windowHeight="7755" tabRatio="932" activeTab="2"/>
  </bookViews>
  <sheets>
    <sheet name="Depreciation" sheetId="25" r:id="rId1"/>
    <sheet name="Sale plan" sheetId="24" r:id="rId2"/>
    <sheet name="Calculation" sheetId="23" r:id="rId3"/>
    <sheet name="Sheet5" sheetId="39" r:id="rId4"/>
    <sheet name="20-20" sheetId="4" r:id="rId5"/>
    <sheet name="Sheet1" sheetId="13" r:id="rId6"/>
    <sheet name="Sheet2" sheetId="30" r:id="rId7"/>
    <sheet name="Sheet3" sheetId="31" r:id="rId8"/>
    <sheet name="Sheet4" sheetId="37" r:id="rId9"/>
    <sheet name="MB" sheetId="40" r:id="rId10"/>
    <sheet name="IGR" sheetId="41" r:id="rId1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40" l="1"/>
  <c r="G14" i="40"/>
  <c r="G13" i="40"/>
  <c r="G12" i="40"/>
  <c r="C31" i="23" l="1"/>
  <c r="D30" i="23"/>
  <c r="D29" i="23"/>
  <c r="D31" i="23" s="1"/>
  <c r="E31" i="23" s="1"/>
  <c r="G11" i="40" l="1"/>
  <c r="G10" i="40"/>
  <c r="G7" i="40" l="1"/>
  <c r="G8" i="40"/>
  <c r="G9" i="40"/>
  <c r="G6" i="40"/>
  <c r="C17" i="25" l="1"/>
  <c r="C14" i="25" l="1"/>
  <c r="P12" i="4"/>
  <c r="P8" i="4"/>
  <c r="Q8" i="4" s="1"/>
  <c r="P7" i="4"/>
  <c r="Q7" i="4" s="1"/>
  <c r="P6" i="4"/>
  <c r="Q6" i="4" s="1"/>
  <c r="N8" i="24"/>
  <c r="N7" i="24"/>
  <c r="N6" i="24"/>
  <c r="N5" i="24"/>
  <c r="I23" i="4" l="1"/>
  <c r="O29" i="24"/>
  <c r="C15" i="25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8" i="25" s="1"/>
  <c r="E5" i="25"/>
  <c r="P19" i="4" l="1"/>
  <c r="Q19" i="4" s="1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B11" i="4"/>
  <c r="C11" i="4" s="1"/>
  <c r="D11" i="4" s="1"/>
  <c r="B12" i="4"/>
  <c r="C12" i="4" s="1"/>
  <c r="D12" i="4" s="1"/>
  <c r="P13" i="4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9" i="24" l="1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6" i="23"/>
  <c r="C14" i="23"/>
  <c r="C10" i="23" l="1"/>
  <c r="C11" i="23" s="1"/>
  <c r="C12" i="23" s="1"/>
  <c r="C13" i="23" s="1"/>
  <c r="C16" i="23" s="1"/>
  <c r="C19" i="23" s="1"/>
  <c r="C25" i="23" l="1"/>
  <c r="C20" i="23"/>
  <c r="B20" i="23" s="1"/>
  <c r="C21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8" i="4"/>
  <c r="H18" i="4" s="1"/>
  <c r="D16" i="4"/>
  <c r="H16" i="4" s="1"/>
  <c r="D17" i="4" l="1"/>
  <c r="H17" i="4" s="1"/>
</calcChain>
</file>

<file path=xl/sharedStrings.xml><?xml version="1.0" encoding="utf-8"?>
<sst xmlns="http://schemas.openxmlformats.org/spreadsheetml/2006/main" count="130" uniqueCount="99">
  <si>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</si>
  <si>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</si>
  <si>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</si>
  <si>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</si>
  <si>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</si>
  <si>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</si>
  <si>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</si>
  <si>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</si>
  <si>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</si>
  <si>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</si>
  <si>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</si>
  <si>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</si>
  <si>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</si>
  <si>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</si>
  <si>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</si>
  <si>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</si>
  <si>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</si>
  <si>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</si>
  <si>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</si>
  <si>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</si>
  <si>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</si>
  <si>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</si>
  <si>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</si>
  <si>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</si>
  <si>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</si>
  <si>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</si>
  <si>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</si>
  <si>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</si>
  <si>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</si>
  <si>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</si>
  <si>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</si>
  <si>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</si>
  <si>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</si>
  <si>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</si>
  <si>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</si>
  <si>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</si>
  <si>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</si>
  <si>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</si>
  <si>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</si>
  <si>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</si>
  <si>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</si>
  <si>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</si>
  <si>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</si>
  <si>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</si>
  <si>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</si>
  <si>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</si>
  <si>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</si>
  <si>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</si>
  <si>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</si>
  <si>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</si>
  <si>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</si>
  <si>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</si>
  <si>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</si>
  <si>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</si>
  <si>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</si>
  <si>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</si>
  <si>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</si>
  <si>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</si>
  <si>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</si>
  <si>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</si>
  <si>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</si>
  <si>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</si>
  <si>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</si>
  <si>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</si>
  <si>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</si>
  <si>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</si>
  <si>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</si>
  <si>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</si>
  <si>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</si>
  <si>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</si>
  <si>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</si>
  <si>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</si>
  <si>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</si>
  <si>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</si>
  <si>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</si>
  <si>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</si>
  <si>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</si>
  <si>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</si>
  <si>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</si>
  <si>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</si>
  <si>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</si>
  <si>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</si>
  <si>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</si>
  <si>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</si>
  <si>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</si>
  <si>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</si>
  <si>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</si>
  <si>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</si>
  <si>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</si>
  <si>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</si>
  <si>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</si>
  <si>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</si>
  <si>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</si>
  <si>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</si>
  <si>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</si>
  <si>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</si>
  <si>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</si>
  <si>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 xml:space="preserve"> 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</si>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</sst>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5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5" fontId="6" fillId="0" borderId="0" xfId="1" applyFont="1" applyBorder="1"/>
    <xf numFmtId="165" fontId="7" fillId="0" borderId="0" xfId="1" applyFont="1" applyBorder="1"/>
    <xf numFmtId="165" fontId="7" fillId="2" borderId="0" xfId="1" applyFont="1" applyFill="1" applyBorder="1"/>
    <xf numFmtId="0" fontId="0" fillId="0" borderId="4" xfId="0" applyBorder="1" applyAlignment="1">
      <alignment wrapText="1"/>
    </xf>
    <xf numFmtId="165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5" fontId="6" fillId="2" borderId="0" xfId="1" applyFont="1" applyFill="1" applyBorder="1"/>
    <xf numFmtId="165" fontId="7" fillId="0" borderId="0" xfId="0" applyNumberFormat="1" applyFont="1"/>
    <xf numFmtId="165" fontId="5" fillId="0" borderId="0" xfId="0" applyNumberFormat="1" applyFont="1"/>
    <xf numFmtId="0" fontId="0" fillId="0" borderId="6" xfId="0" applyBorder="1"/>
    <xf numFmtId="0" fontId="0" fillId="0" borderId="7" xfId="0" applyBorder="1"/>
    <xf numFmtId="165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5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165" fontId="0" fillId="2" borderId="8" xfId="1" applyFont="1" applyFill="1" applyBorder="1"/>
    <xf numFmtId="0" fontId="0" fillId="2" borderId="8" xfId="0" applyFill="1" applyBorder="1"/>
    <xf numFmtId="165" fontId="0" fillId="2" borderId="8" xfId="0" applyNumberFormat="1" applyFill="1" applyBorder="1"/>
    <xf numFmtId="0" fontId="0" fillId="0" borderId="8" xfId="0" applyBorder="1" applyAlignment="1">
      <alignment wrapText="1"/>
    </xf>
    <xf numFmtId="165" fontId="0" fillId="0" borderId="0" xfId="1" applyFont="1" applyBorder="1"/>
    <xf numFmtId="165" fontId="0" fillId="0" borderId="0" xfId="0" applyNumberFormat="1"/>
    <xf numFmtId="0" fontId="2" fillId="0" borderId="8" xfId="1" applyNumberFormat="1" applyFont="1" applyBorder="1"/>
    <xf numFmtId="165" fontId="2" fillId="0" borderId="0" xfId="1" applyFont="1" applyAlignment="1"/>
    <xf numFmtId="165" fontId="2" fillId="0" borderId="8" xfId="1" applyFont="1" applyBorder="1"/>
    <xf numFmtId="165" fontId="4" fillId="0" borderId="8" xfId="1" applyFont="1" applyBorder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5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" fillId="0" borderId="0" xfId="0" applyFont="1" applyFill="1"/>
    <xf numFmtId="0" fontId="0" fillId="0" borderId="0" xfId="0" applyFill="1"/>
    <xf numFmtId="1" fontId="0" fillId="0" borderId="0" xfId="0" applyNumberFormat="1"/>
    <xf numFmtId="43" fontId="0" fillId="0" borderId="0" xfId="0" applyNumberFormat="1"/>
    <xf numFmtId="1" fontId="2" fillId="0" borderId="0" xfId="0" applyNumberFormat="1" applyFon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114300</xdr:rowOff>
    </xdr:from>
    <xdr:to>
      <xdr:col>9</xdr:col>
      <xdr:colOff>409575</xdr:colOff>
      <xdr:row>21</xdr:row>
      <xdr:rowOff>28575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5734050" cy="39147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95250</xdr:rowOff>
    </xdr:from>
    <xdr:to>
      <xdr:col>9</xdr:col>
      <xdr:colOff>381000</xdr:colOff>
      <xdr:row>19</xdr:row>
      <xdr:rowOff>57150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95250"/>
          <a:ext cx="5734050" cy="3581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114300</xdr:rowOff>
    </xdr:from>
    <xdr:to>
      <xdr:col>9</xdr:col>
      <xdr:colOff>457200</xdr:colOff>
      <xdr:row>21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4300"/>
          <a:ext cx="5734050" cy="40671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101414</xdr:colOff>
      <xdr:row>1</xdr:row>
      <xdr:rowOff>20731</xdr:rowOff>
    </xdr:from>
    <xdr:to>
      <xdr:col>9</xdr:col>
      <xdr:colOff>349063</xdr:colOff>
      <xdr:row>21</xdr:row>
      <xdr:rowOff>154081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14" y="211231"/>
          <a:ext cx="5693708" cy="39433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146516</xdr:colOff>
      <xdr:row>0</xdr:row>
      <xdr:rowOff>0</xdr:rowOff>
    </xdr:from>
    <xdr:to>
      <xdr:col>9</xdr:col>
      <xdr:colOff>524720</xdr:colOff>
      <xdr:row>20</xdr:row>
      <xdr:rowOff>85045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2342" y="0"/>
          <a:ext cx="4668595" cy="3895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zoomScaleNormal="100" workbookViewId="0">
      <selection activeCell="E14" sqref="E14"/>
    </sheetView>
  </sheetViews>
  <sheetFormatPr defaultRowHeight="15"/>
  <cols>
    <col min="1" max="1" width="10.5703125" customWidth="1"/>
    <col min="2" max="2" width="42.42578125" bestFit="1" customWidth="1"/>
    <col min="3" max="3" width="15.7109375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36405</v>
      </c>
      <c r="F2" s="71"/>
      <c r="G2" s="120" t="s">
        <v>76</v>
      </c>
      <c r="H2" s="121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34370</v>
      </c>
      <c r="D3" s="40"/>
      <c r="E3" s="40"/>
      <c r="F3" s="40"/>
      <c r="G3" s="77" t="s">
        <v>77</v>
      </c>
      <c r="H3" s="78" t="s">
        <v>78</v>
      </c>
      <c r="I3" s="79"/>
      <c r="J3" s="71"/>
      <c r="K3" s="80" t="s">
        <v>79</v>
      </c>
      <c r="L3" s="81"/>
      <c r="M3" s="71"/>
      <c r="N3" s="82" t="s">
        <v>80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77</v>
      </c>
      <c r="O4" s="90" t="s">
        <v>78</v>
      </c>
      <c r="P4" s="91"/>
      <c r="Q4" s="71"/>
      <c r="R4" s="71"/>
      <c r="S4" s="71"/>
    </row>
    <row r="5" spans="1:19" ht="15.75" thickBot="1">
      <c r="A5" s="71"/>
      <c r="B5" s="40" t="s">
        <v>81</v>
      </c>
      <c r="C5" s="55">
        <f>C3+C4</f>
        <v>34370</v>
      </c>
      <c r="D5" s="56" t="s">
        <v>61</v>
      </c>
      <c r="E5" s="57">
        <f>ROUND(C5/10.764,0)</f>
        <v>3193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82</v>
      </c>
      <c r="C6" s="51">
        <v>12000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83</v>
      </c>
      <c r="C7" s="55">
        <f>C5-C6</f>
        <v>22370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84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85</v>
      </c>
      <c r="C9" s="71"/>
      <c r="D9" s="55">
        <f>ROUND(C7*D8,0)</f>
        <v>22370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86</v>
      </c>
      <c r="C10" s="55">
        <f>C6+D9</f>
        <v>34370</v>
      </c>
      <c r="D10" s="56" t="s">
        <v>61</v>
      </c>
      <c r="E10" s="57">
        <f>ROUND(C10/10.764,0)</f>
        <v>3193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2019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5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87</v>
      </c>
      <c r="C15" s="46">
        <f>60-C14</f>
        <v>55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688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118">
        <f>C16*2000</f>
        <v>1376000</v>
      </c>
      <c r="D17" s="71"/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118">
        <f>E10*C16</f>
        <v>2196784</v>
      </c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6:H17"/>
  <sheetViews>
    <sheetView workbookViewId="0">
      <selection activeCell="E12" sqref="E12"/>
    </sheetView>
  </sheetViews>
  <sheetFormatPr defaultRowHeight="15"/>
  <sheetData>
    <row r="6" spans="5:8">
      <c r="E6">
        <v>16.7</v>
      </c>
      <c r="F6">
        <v>10.1</v>
      </c>
      <c r="G6">
        <f>F6*E6</f>
        <v>168.67</v>
      </c>
    </row>
    <row r="7" spans="5:8">
      <c r="E7">
        <v>9.9</v>
      </c>
      <c r="F7">
        <v>9.6999999999999993</v>
      </c>
      <c r="G7" s="71">
        <f t="shared" ref="G7:G12" si="0">F7*E7</f>
        <v>96.03</v>
      </c>
    </row>
    <row r="8" spans="5:8">
      <c r="E8">
        <v>11.4</v>
      </c>
      <c r="F8">
        <v>9.9</v>
      </c>
      <c r="G8" s="71">
        <f t="shared" si="0"/>
        <v>112.86000000000001</v>
      </c>
    </row>
    <row r="9" spans="5:8">
      <c r="E9">
        <v>6.6</v>
      </c>
      <c r="F9">
        <v>3.3</v>
      </c>
      <c r="G9" s="71">
        <f t="shared" si="0"/>
        <v>21.779999999999998</v>
      </c>
    </row>
    <row r="10" spans="5:8">
      <c r="E10">
        <v>6.7</v>
      </c>
      <c r="F10">
        <v>3.3</v>
      </c>
      <c r="G10">
        <f t="shared" si="0"/>
        <v>22.11</v>
      </c>
    </row>
    <row r="11" spans="5:8">
      <c r="E11">
        <v>10.9</v>
      </c>
      <c r="F11">
        <v>3.6</v>
      </c>
      <c r="G11">
        <f t="shared" si="0"/>
        <v>39.24</v>
      </c>
    </row>
    <row r="12" spans="5:8">
      <c r="E12">
        <v>12</v>
      </c>
      <c r="F12">
        <v>12</v>
      </c>
      <c r="G12" s="119">
        <f t="shared" si="0"/>
        <v>144</v>
      </c>
      <c r="H12" s="117"/>
    </row>
    <row r="13" spans="5:8">
      <c r="G13" s="71">
        <f>SUM(G6:G12)</f>
        <v>604.69000000000005</v>
      </c>
    </row>
    <row r="14" spans="5:8">
      <c r="E14">
        <v>12</v>
      </c>
      <c r="F14">
        <v>4</v>
      </c>
      <c r="G14">
        <f>F14*E14</f>
        <v>48</v>
      </c>
    </row>
    <row r="15" spans="5:8">
      <c r="G15" s="71"/>
    </row>
    <row r="16" spans="5:8">
      <c r="G16" s="71">
        <f>G13+G14</f>
        <v>652.69000000000005</v>
      </c>
    </row>
    <row r="17" spans="7:7">
      <c r="G17" s="7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N16" sqref="N16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22"/>
      <c r="L1" s="122"/>
      <c r="M1" s="122"/>
      <c r="N1" s="122"/>
      <c r="O1" s="122"/>
      <c r="P1" s="122"/>
      <c r="Q1" s="122"/>
      <c r="R1" s="122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88</v>
      </c>
      <c r="L4" s="40"/>
      <c r="M4" s="40"/>
      <c r="N4" s="40" t="s">
        <v>89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90</v>
      </c>
      <c r="L23" s="40" t="s">
        <v>91</v>
      </c>
      <c r="M23" s="40"/>
      <c r="N23" s="41"/>
      <c r="O23" s="40"/>
      <c r="P23" s="40" t="s">
        <v>93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89</v>
      </c>
      <c r="O24" s="46"/>
      <c r="P24" s="40"/>
      <c r="Q24" s="40"/>
      <c r="R24" s="49" t="s">
        <v>89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92</v>
      </c>
      <c r="O28" s="49" t="s">
        <v>89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topLeftCell="A4" zoomScaleNormal="100" workbookViewId="0">
      <selection activeCell="G10" sqref="G10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D2" s="17"/>
      <c r="F2" s="74"/>
      <c r="G2" s="74"/>
    </row>
    <row r="3" spans="1:9">
      <c r="A3" s="15" t="s">
        <v>13</v>
      </c>
      <c r="B3" s="18"/>
      <c r="C3" s="19">
        <v>5400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3400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v>60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3400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5400</v>
      </c>
      <c r="D16" s="20"/>
      <c r="E16" s="60"/>
      <c r="F16" s="74"/>
      <c r="G16" s="74"/>
    </row>
    <row r="17" spans="1:8">
      <c r="B17" s="23"/>
      <c r="C17" s="24"/>
      <c r="D17" s="24"/>
      <c r="F17" s="74"/>
      <c r="G17" s="74"/>
      <c r="H17" t="s">
        <v>97</v>
      </c>
    </row>
    <row r="18" spans="1:8" ht="16.5">
      <c r="A18" s="27" t="s">
        <v>94</v>
      </c>
      <c r="B18" s="7"/>
      <c r="C18" s="72">
        <v>626</v>
      </c>
      <c r="D18" s="72"/>
      <c r="E18" s="73"/>
      <c r="F18" s="74"/>
      <c r="G18" s="74"/>
    </row>
    <row r="19" spans="1:8">
      <c r="A19" s="15"/>
      <c r="B19" s="6"/>
      <c r="C19" s="29">
        <f>C18*C16</f>
        <v>3380400</v>
      </c>
      <c r="D19" s="74" t="s">
        <v>68</v>
      </c>
      <c r="E19" s="29"/>
      <c r="F19" s="74"/>
      <c r="G19" s="74"/>
    </row>
    <row r="20" spans="1:8">
      <c r="A20" s="15"/>
      <c r="B20" s="118">
        <f>C20*0.9</f>
        <v>2890242</v>
      </c>
      <c r="C20" s="30">
        <f>C19*95%</f>
        <v>3211380</v>
      </c>
      <c r="D20" s="74" t="s">
        <v>24</v>
      </c>
      <c r="E20" s="30"/>
      <c r="F20" s="74"/>
      <c r="G20" s="74"/>
    </row>
    <row r="21" spans="1:8">
      <c r="A21" s="15"/>
      <c r="C21" s="30">
        <f>C19*80%</f>
        <v>2704320</v>
      </c>
      <c r="D21" s="74" t="s">
        <v>25</v>
      </c>
      <c r="E21" s="30"/>
      <c r="F21" s="74"/>
      <c r="G21" s="74"/>
    </row>
    <row r="22" spans="1:8">
      <c r="A22" s="15"/>
      <c r="F22" s="74"/>
      <c r="G22" s="74"/>
    </row>
    <row r="23" spans="1:8">
      <c r="A23" s="31" t="s">
        <v>26</v>
      </c>
      <c r="B23" s="32"/>
      <c r="C23" s="33">
        <f>C4*C18</f>
        <v>1252000</v>
      </c>
      <c r="D23" s="33">
        <f>D4*D18</f>
        <v>0</v>
      </c>
    </row>
    <row r="24" spans="1:8">
      <c r="A24" s="15" t="s">
        <v>27</v>
      </c>
    </row>
    <row r="25" spans="1:8">
      <c r="A25" s="34" t="s">
        <v>28</v>
      </c>
      <c r="B25" s="16"/>
      <c r="C25" s="30">
        <f>C19*0.025/12</f>
        <v>7042.5</v>
      </c>
      <c r="D25" s="30"/>
    </row>
    <row r="26" spans="1:8">
      <c r="C26" s="30"/>
      <c r="D26" s="30"/>
    </row>
    <row r="27" spans="1:8">
      <c r="C27" s="30"/>
      <c r="D27" s="30"/>
    </row>
    <row r="28" spans="1:8">
      <c r="C28"/>
      <c r="D28" s="117"/>
    </row>
    <row r="29" spans="1:8">
      <c r="C29">
        <v>54.94</v>
      </c>
      <c r="D29" s="117">
        <f>C29*10.764</f>
        <v>591.37415999999996</v>
      </c>
    </row>
    <row r="30" spans="1:8">
      <c r="C30" s="16">
        <v>3.18</v>
      </c>
      <c r="D30" s="117">
        <f>C30*10.764</f>
        <v>34.229520000000001</v>
      </c>
      <c r="E30" s="117"/>
    </row>
    <row r="31" spans="1:8">
      <c r="C31">
        <f>SUM(C29:C30)</f>
        <v>58.12</v>
      </c>
      <c r="D31" s="119">
        <f>SUM(D29:D30)</f>
        <v>625.60367999999994</v>
      </c>
      <c r="E31" s="117">
        <f>D31*1.1</f>
        <v>688.16404799999998</v>
      </c>
    </row>
    <row r="32" spans="1:8">
      <c r="C32"/>
      <c r="D32" s="117"/>
    </row>
    <row r="33" spans="1:5">
      <c r="C33"/>
      <c r="D33" s="117"/>
    </row>
    <row r="34" spans="1:5">
      <c r="C34"/>
      <c r="D34" s="117"/>
      <c r="E34" s="117"/>
    </row>
    <row r="35" spans="1:5">
      <c r="C35"/>
      <c r="D35" s="119"/>
    </row>
    <row r="36" spans="1:5">
      <c r="C36"/>
      <c r="D36"/>
    </row>
    <row r="37" spans="1:5">
      <c r="C37"/>
      <c r="D37"/>
    </row>
    <row r="38" spans="1:5">
      <c r="C38"/>
      <c r="D38"/>
    </row>
    <row r="39" spans="1:5">
      <c r="C39"/>
      <c r="D39"/>
    </row>
    <row r="40" spans="1:5">
      <c r="C40"/>
      <c r="D40"/>
    </row>
    <row r="46" spans="1:5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E1" zoomScale="70" zoomScaleNormal="70" workbookViewId="0">
      <selection activeCell="Q15" sqref="Q1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115" t="e">
        <f t="shared" ref="F2:F15" si="5">ROUND((E2/B2),0)</f>
        <v>#DIV/0!</v>
      </c>
      <c r="G2" s="115" t="e">
        <f t="shared" ref="G2:G15" si="6">ROUND((E2/C2),0)</f>
        <v>#DIV/0!</v>
      </c>
      <c r="H2" s="115" t="e">
        <f t="shared" ref="H2:H15" si="7">ROUND((E2/D2),0)</f>
        <v>#DIV/0!</v>
      </c>
      <c r="I2" s="115">
        <f t="shared" ref="I2:I15" si="8">T2</f>
        <v>0</v>
      </c>
      <c r="J2" s="115">
        <f t="shared" ref="J2:J15" si="9">U2</f>
        <v>0</v>
      </c>
      <c r="K2" s="116"/>
      <c r="L2" s="116"/>
      <c r="M2" s="116"/>
      <c r="N2" s="116"/>
      <c r="O2" s="71"/>
      <c r="P2" s="71"/>
      <c r="Q2" s="71"/>
      <c r="R2" s="2"/>
      <c r="S2" s="2"/>
      <c r="T2" s="2"/>
      <c r="AA2" s="65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115" t="e">
        <f t="shared" si="5"/>
        <v>#DIV/0!</v>
      </c>
      <c r="G3" s="115" t="e">
        <f t="shared" si="6"/>
        <v>#DIV/0!</v>
      </c>
      <c r="H3" s="115" t="e">
        <f t="shared" si="7"/>
        <v>#DIV/0!</v>
      </c>
      <c r="I3" s="115">
        <f t="shared" si="8"/>
        <v>0</v>
      </c>
      <c r="J3" s="115">
        <f t="shared" si="9"/>
        <v>0</v>
      </c>
      <c r="K3" s="116"/>
      <c r="L3" s="116"/>
      <c r="M3" s="116"/>
      <c r="N3" s="116"/>
      <c r="O3" s="71"/>
      <c r="P3" s="71"/>
      <c r="Q3" s="71"/>
      <c r="R3" s="2"/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115" t="e">
        <f t="shared" si="5"/>
        <v>#DIV/0!</v>
      </c>
      <c r="G4" s="115" t="e">
        <f t="shared" si="6"/>
        <v>#DIV/0!</v>
      </c>
      <c r="H4" s="115" t="e">
        <f t="shared" si="7"/>
        <v>#DIV/0!</v>
      </c>
      <c r="I4" s="115">
        <f t="shared" si="8"/>
        <v>0</v>
      </c>
      <c r="J4" s="115">
        <f t="shared" si="9"/>
        <v>0</v>
      </c>
      <c r="K4" s="116"/>
      <c r="L4" s="116"/>
      <c r="M4" s="116"/>
      <c r="N4" s="116"/>
      <c r="O4" s="71"/>
      <c r="P4" s="71"/>
      <c r="Q4" s="71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115" t="e">
        <f t="shared" si="5"/>
        <v>#DIV/0!</v>
      </c>
      <c r="G5" s="115" t="e">
        <f t="shared" si="6"/>
        <v>#DIV/0!</v>
      </c>
      <c r="H5" s="115" t="e">
        <f t="shared" si="7"/>
        <v>#DIV/0!</v>
      </c>
      <c r="I5" s="115">
        <f t="shared" si="8"/>
        <v>0</v>
      </c>
      <c r="J5" s="115">
        <f t="shared" si="9"/>
        <v>0</v>
      </c>
      <c r="K5" s="116"/>
      <c r="L5" s="116"/>
      <c r="M5" s="116"/>
      <c r="N5" s="116"/>
      <c r="O5" s="71"/>
      <c r="P5" s="71"/>
      <c r="Q5" s="71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115" t="e">
        <f t="shared" si="5"/>
        <v>#DIV/0!</v>
      </c>
      <c r="G6" s="115" t="e">
        <f t="shared" si="6"/>
        <v>#DIV/0!</v>
      </c>
      <c r="H6" s="115" t="e">
        <f t="shared" si="7"/>
        <v>#DIV/0!</v>
      </c>
      <c r="I6" s="115">
        <f t="shared" si="8"/>
        <v>0</v>
      </c>
      <c r="J6" s="115">
        <f t="shared" si="9"/>
        <v>0</v>
      </c>
      <c r="K6" s="116"/>
      <c r="L6" s="116"/>
      <c r="M6" s="116"/>
      <c r="N6" s="116"/>
      <c r="O6" s="71">
        <v>0</v>
      </c>
      <c r="P6" s="71">
        <f t="shared" ref="P6:P8" si="10">O6/1.2</f>
        <v>0</v>
      </c>
      <c r="Q6" s="71">
        <f t="shared" ref="Q6:Q8" si="11">P6/1.2</f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 s="71">
        <v>0</v>
      </c>
      <c r="P7" s="71">
        <f t="shared" si="10"/>
        <v>0</v>
      </c>
      <c r="Q7" s="71">
        <f t="shared" si="11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1">
        <v>0</v>
      </c>
      <c r="P8" s="71">
        <f t="shared" si="10"/>
        <v>0</v>
      </c>
      <c r="Q8" s="71">
        <f t="shared" si="11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1"/>
      <c r="P9" s="71"/>
      <c r="Q9" s="71"/>
      <c r="R9" s="2"/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1"/>
      <c r="P10" s="71"/>
      <c r="Q10" s="71"/>
      <c r="R10" s="2"/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 s="71"/>
      <c r="P11" s="71"/>
      <c r="Q11" s="71"/>
      <c r="R11" s="2"/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0"/>
        <v>0</v>
      </c>
      <c r="B12" s="4">
        <f t="shared" si="1"/>
        <v>865</v>
      </c>
      <c r="C12" s="4">
        <f t="shared" si="2"/>
        <v>1038</v>
      </c>
      <c r="D12" s="4">
        <f t="shared" si="3"/>
        <v>1245.5999999999999</v>
      </c>
      <c r="E12" s="5">
        <f t="shared" si="4"/>
        <v>4500000</v>
      </c>
      <c r="F12" s="4">
        <f t="shared" si="5"/>
        <v>5202</v>
      </c>
      <c r="G12" s="4">
        <f t="shared" si="6"/>
        <v>4335</v>
      </c>
      <c r="H12" s="4">
        <f t="shared" si="7"/>
        <v>3613</v>
      </c>
      <c r="I12" s="4">
        <f t="shared" si="8"/>
        <v>0</v>
      </c>
      <c r="J12" s="4">
        <f t="shared" si="9"/>
        <v>0</v>
      </c>
      <c r="O12" s="71">
        <v>0</v>
      </c>
      <c r="P12" s="71">
        <f>O12/1.2</f>
        <v>0</v>
      </c>
      <c r="Q12" s="71">
        <v>865</v>
      </c>
      <c r="R12" s="2">
        <v>4500000</v>
      </c>
      <c r="S12" s="2"/>
      <c r="V12" s="68"/>
    </row>
    <row r="13" spans="1:35">
      <c r="A13" s="4">
        <f t="shared" si="0"/>
        <v>0</v>
      </c>
      <c r="B13" s="4">
        <f t="shared" si="1"/>
        <v>680</v>
      </c>
      <c r="C13" s="4">
        <f t="shared" si="2"/>
        <v>816</v>
      </c>
      <c r="D13" s="4">
        <f t="shared" si="3"/>
        <v>979.19999999999993</v>
      </c>
      <c r="E13" s="5">
        <f t="shared" si="4"/>
        <v>3670000</v>
      </c>
      <c r="F13" s="4">
        <f t="shared" si="5"/>
        <v>5397</v>
      </c>
      <c r="G13" s="4">
        <f t="shared" si="6"/>
        <v>4498</v>
      </c>
      <c r="H13" s="4">
        <f t="shared" si="7"/>
        <v>3748</v>
      </c>
      <c r="I13" s="4">
        <f t="shared" si="8"/>
        <v>0</v>
      </c>
      <c r="J13" s="4">
        <f t="shared" si="9"/>
        <v>0</v>
      </c>
      <c r="O13">
        <v>0</v>
      </c>
      <c r="P13">
        <f t="shared" ref="P13" si="12">O13/1.2</f>
        <v>0</v>
      </c>
      <c r="Q13">
        <v>680</v>
      </c>
      <c r="R13" s="2">
        <v>3670000</v>
      </c>
      <c r="S13" s="2"/>
    </row>
    <row r="14" spans="1:35">
      <c r="A14" s="4">
        <f t="shared" si="0"/>
        <v>0</v>
      </c>
      <c r="B14" s="4">
        <f t="shared" si="1"/>
        <v>600</v>
      </c>
      <c r="C14" s="4">
        <f t="shared" si="2"/>
        <v>720</v>
      </c>
      <c r="D14" s="4">
        <f t="shared" si="3"/>
        <v>864</v>
      </c>
      <c r="E14" s="5">
        <f t="shared" si="4"/>
        <v>4500000</v>
      </c>
      <c r="F14" s="4">
        <f t="shared" si="5"/>
        <v>7500</v>
      </c>
      <c r="G14" s="4">
        <f t="shared" si="6"/>
        <v>6250</v>
      </c>
      <c r="H14" s="4">
        <f t="shared" si="7"/>
        <v>5208</v>
      </c>
      <c r="I14" s="4">
        <f t="shared" si="8"/>
        <v>0</v>
      </c>
      <c r="J14" s="4">
        <f t="shared" si="9"/>
        <v>0</v>
      </c>
      <c r="O14">
        <v>0</v>
      </c>
      <c r="P14">
        <f t="shared" ref="P14:P15" si="13">O14/1.2</f>
        <v>0</v>
      </c>
      <c r="Q14">
        <v>600</v>
      </c>
      <c r="R14" s="2">
        <v>4500000</v>
      </c>
      <c r="S14" s="2"/>
    </row>
    <row r="15" spans="1:35">
      <c r="A15" s="4">
        <f t="shared" si="0"/>
        <v>0</v>
      </c>
      <c r="B15" s="4">
        <f t="shared" si="1"/>
        <v>1041.6666666666667</v>
      </c>
      <c r="C15" s="4">
        <f t="shared" si="2"/>
        <v>1250</v>
      </c>
      <c r="D15" s="4">
        <f t="shared" si="3"/>
        <v>1500</v>
      </c>
      <c r="E15" s="5">
        <f t="shared" si="4"/>
        <v>5000000</v>
      </c>
      <c r="F15" s="4">
        <f t="shared" si="5"/>
        <v>4800</v>
      </c>
      <c r="G15" s="4">
        <f t="shared" si="6"/>
        <v>4000</v>
      </c>
      <c r="H15" s="4">
        <f t="shared" si="7"/>
        <v>3333</v>
      </c>
      <c r="I15" s="4">
        <f t="shared" si="8"/>
        <v>0</v>
      </c>
      <c r="J15" s="4">
        <f t="shared" si="9"/>
        <v>0</v>
      </c>
      <c r="O15">
        <v>1500</v>
      </c>
      <c r="P15">
        <f t="shared" si="13"/>
        <v>1250</v>
      </c>
      <c r="Q15">
        <f t="shared" ref="Q15" si="14">P15/1.2</f>
        <v>1041.6666666666667</v>
      </c>
      <c r="R15" s="2">
        <v>5000000</v>
      </c>
      <c r="S15" s="2"/>
    </row>
    <row r="16" spans="1:35">
      <c r="A16" s="4">
        <f t="shared" ref="A16:A19" si="15">N16</f>
        <v>0</v>
      </c>
      <c r="B16" s="4">
        <f t="shared" ref="B16:B19" si="16">Q16</f>
        <v>0</v>
      </c>
      <c r="C16" s="4">
        <f t="shared" ref="C16:C19" si="17">B16*1.2</f>
        <v>0</v>
      </c>
      <c r="D16" s="4">
        <f t="shared" ref="D16:D19" si="18">C16*1.2</f>
        <v>0</v>
      </c>
      <c r="E16" s="5">
        <f t="shared" ref="E16:E19" si="19">R16</f>
        <v>0</v>
      </c>
      <c r="F16" s="4" t="e">
        <f t="shared" ref="F16:F19" si="20">ROUND((E16/B16),0)</f>
        <v>#DIV/0!</v>
      </c>
      <c r="G16" s="4" t="e">
        <f t="shared" ref="G16:G19" si="21">ROUND((E16/C16),0)</f>
        <v>#DIV/0!</v>
      </c>
      <c r="H16" s="4" t="e">
        <f t="shared" ref="H16:H19" si="22">ROUND((E16/D16),0)</f>
        <v>#DIV/0!</v>
      </c>
      <c r="I16" s="4">
        <f t="shared" ref="I16:J19" si="23">T16</f>
        <v>0</v>
      </c>
      <c r="J16" s="4">
        <f t="shared" si="23"/>
        <v>0</v>
      </c>
      <c r="O16">
        <v>0</v>
      </c>
      <c r="P16">
        <f t="shared" ref="P16:P17" si="24">O16/1.2</f>
        <v>0</v>
      </c>
      <c r="Q16">
        <f t="shared" ref="Q16:Q18" si="25">P16/1.2</f>
        <v>0</v>
      </c>
      <c r="R16" s="2">
        <v>0</v>
      </c>
      <c r="S16" s="2"/>
    </row>
    <row r="17" spans="1:19">
      <c r="A17" s="4">
        <f t="shared" si="15"/>
        <v>0</v>
      </c>
      <c r="B17" s="4">
        <f t="shared" si="16"/>
        <v>0</v>
      </c>
      <c r="C17" s="4">
        <f t="shared" si="17"/>
        <v>0</v>
      </c>
      <c r="D17" s="4">
        <f t="shared" si="18"/>
        <v>0</v>
      </c>
      <c r="E17" s="5">
        <f t="shared" si="19"/>
        <v>0</v>
      </c>
      <c r="F17" s="4" t="e">
        <f t="shared" si="20"/>
        <v>#DIV/0!</v>
      </c>
      <c r="G17" s="4" t="e">
        <f t="shared" si="21"/>
        <v>#DIV/0!</v>
      </c>
      <c r="H17" s="4" t="e">
        <f t="shared" si="22"/>
        <v>#DIV/0!</v>
      </c>
      <c r="I17" s="4">
        <f t="shared" si="23"/>
        <v>0</v>
      </c>
      <c r="J17" s="4">
        <f t="shared" si="23"/>
        <v>0</v>
      </c>
      <c r="O17">
        <v>0</v>
      </c>
      <c r="P17">
        <f t="shared" si="24"/>
        <v>0</v>
      </c>
      <c r="Q17">
        <f t="shared" si="25"/>
        <v>0</v>
      </c>
      <c r="R17" s="2">
        <v>0</v>
      </c>
      <c r="S17" s="2"/>
    </row>
    <row r="18" spans="1:19">
      <c r="A18" s="4">
        <f t="shared" si="15"/>
        <v>0</v>
      </c>
      <c r="B18" s="4">
        <f t="shared" si="16"/>
        <v>0</v>
      </c>
      <c r="C18" s="4">
        <f t="shared" si="17"/>
        <v>0</v>
      </c>
      <c r="D18" s="4">
        <f t="shared" si="18"/>
        <v>0</v>
      </c>
      <c r="E18" s="5">
        <f t="shared" si="19"/>
        <v>0</v>
      </c>
      <c r="F18" s="4" t="e">
        <f t="shared" si="20"/>
        <v>#DIV/0!</v>
      </c>
      <c r="G18" s="4" t="e">
        <f t="shared" si="21"/>
        <v>#DIV/0!</v>
      </c>
      <c r="H18" s="4" t="e">
        <f t="shared" si="22"/>
        <v>#DIV/0!</v>
      </c>
      <c r="I18" s="4">
        <f t="shared" si="23"/>
        <v>0</v>
      </c>
      <c r="J18" s="4">
        <f t="shared" si="23"/>
        <v>0</v>
      </c>
      <c r="O18">
        <v>0</v>
      </c>
      <c r="P18">
        <f>O18/1.2</f>
        <v>0</v>
      </c>
      <c r="Q18">
        <f t="shared" si="25"/>
        <v>0</v>
      </c>
      <c r="R18" s="2">
        <v>0</v>
      </c>
      <c r="S18" s="2"/>
    </row>
    <row r="19" spans="1:19">
      <c r="A19" s="4">
        <f t="shared" si="15"/>
        <v>0</v>
      </c>
      <c r="B19" s="4">
        <f t="shared" si="16"/>
        <v>0</v>
      </c>
      <c r="C19" s="4">
        <f t="shared" si="17"/>
        <v>0</v>
      </c>
      <c r="D19" s="4">
        <f t="shared" si="18"/>
        <v>0</v>
      </c>
      <c r="E19" s="5">
        <f t="shared" si="19"/>
        <v>0</v>
      </c>
      <c r="F19" s="4" t="e">
        <f t="shared" si="20"/>
        <v>#DIV/0!</v>
      </c>
      <c r="G19" s="4" t="e">
        <f t="shared" si="21"/>
        <v>#DIV/0!</v>
      </c>
      <c r="H19" s="4" t="e">
        <f t="shared" si="22"/>
        <v>#DIV/0!</v>
      </c>
      <c r="I19" s="4">
        <f t="shared" si="23"/>
        <v>0</v>
      </c>
      <c r="J19" s="4">
        <f t="shared" si="23"/>
        <v>0</v>
      </c>
      <c r="O19" s="71">
        <v>0</v>
      </c>
      <c r="P19" s="71">
        <f>O19/1.2</f>
        <v>0</v>
      </c>
      <c r="Q19" s="71">
        <f t="shared" ref="Q19" si="26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96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94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95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workbookViewId="0">
      <selection activeCell="M9" sqref="M9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0" sqref="K10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3" sqref="M13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M14" sqref="M14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Depreciation</vt:lpstr>
      <vt:lpstr>Sale plan</vt:lpstr>
      <vt:lpstr>Calculation</vt:lpstr>
      <vt:lpstr>Sheet5</vt:lpstr>
      <vt:lpstr>20-20</vt:lpstr>
      <vt:lpstr>Sheet1</vt:lpstr>
      <vt:lpstr>Sheet2</vt:lpstr>
      <vt:lpstr>Sheet3</vt:lpstr>
      <vt:lpstr>Sheet4</vt:lpstr>
      <vt:lpstr>MB</vt:lpstr>
      <vt:lpstr>IGR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2024-10-07T09:20:20Z</dcterms:modified>
</cp:coreProperties>
</file>