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Ghatkopar (West)\Chandrkant Punaji Padar\"/>
    </mc:Choice>
  </mc:AlternateContent>
  <xr:revisionPtr revIDLastSave="0" documentId="13_ncr:1_{172D84D8-CD68-4359-BBAB-F3243BAD319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9" i="4" l="1"/>
  <c r="Q8" i="4"/>
  <c r="P8" i="4"/>
  <c r="J8" i="4"/>
  <c r="I8" i="4"/>
  <c r="Q7" i="4"/>
  <c r="P7" i="4"/>
  <c r="J7" i="4"/>
  <c r="I7" i="4"/>
  <c r="P6" i="4"/>
  <c r="J6" i="4"/>
  <c r="I6" i="4"/>
  <c r="G31" i="4" l="1"/>
  <c r="Q3" i="4"/>
  <c r="Q2" i="4"/>
  <c r="G28" i="4"/>
  <c r="C5" i="25" l="1"/>
  <c r="C4" i="25"/>
  <c r="C3" i="25"/>
  <c r="P2" i="4"/>
  <c r="P3" i="4"/>
  <c r="B3" i="4" s="1"/>
  <c r="C3" i="4" s="1"/>
  <c r="D3" i="4" s="1"/>
  <c r="Q4" i="4"/>
  <c r="P5" i="4"/>
  <c r="B6" i="4"/>
  <c r="C6" i="4" s="1"/>
  <c r="B7" i="4"/>
  <c r="C7" i="4" s="1"/>
  <c r="D7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8" i="4" l="1"/>
  <c r="F8" i="4"/>
  <c r="H8" i="4"/>
  <c r="F7" i="4"/>
  <c r="G7" i="4"/>
  <c r="H7" i="4"/>
  <c r="H6" i="4"/>
  <c r="G6" i="4"/>
  <c r="F6" i="4"/>
  <c r="H4" i="4"/>
  <c r="H9" i="4"/>
  <c r="F10" i="4"/>
  <c r="G3" i="4"/>
  <c r="H3" i="4"/>
  <c r="D2" i="4"/>
  <c r="H2" i="4" s="1"/>
  <c r="G2" i="4"/>
  <c r="D6" i="4"/>
  <c r="F13" i="4"/>
  <c r="D10" i="4"/>
  <c r="H10" i="4" s="1"/>
  <c r="G10" i="4"/>
  <c r="F2" i="4"/>
  <c r="D14" i="4"/>
  <c r="G14" i="4"/>
  <c r="F4" i="4"/>
  <c r="G9" i="4"/>
  <c r="F12" i="4"/>
  <c r="G13" i="4"/>
  <c r="H14" i="4"/>
  <c r="F9" i="4"/>
  <c r="H15" i="4"/>
  <c r="H16" i="4"/>
  <c r="F3" i="4"/>
  <c r="G4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1" i="23" l="1"/>
  <c r="C20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<sst xmlns="http://schemas.openxmlformats.org/spreadsheetml/2006/main" count="132" uniqueCount="90">
  <si>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</si>
  <si>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</si>
  <si>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</si>
  <si>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</si>
  <si>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</si>
  <si>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</si>
  <si>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</si>
  <si>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</si>
  <si>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</si>
  <si>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</si>
  <si>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</si>
  <si>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</si>
  <si>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</si>
  <si>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</si>
  <si>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</si>
  <si>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</si>
  <si>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</si>
  <si>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</si>
  <si>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</si>
  <si>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</si>
  <si>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</si>
  <si>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</si>
  <si>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</si>
  <si>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</si>
  <si>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</si>
  <si>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</si>
  <si>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</si>
  <si>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</si>
  <si>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</si>
  <si>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</si>
  <si>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</si>
  <si>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</si>
  <si>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</si>
  <si>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</si>
  <si>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</si>
  <si>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</si>
  <si>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</si>
  <si>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</si>
  <si>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</si>
  <si>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</si>
  <si>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</si>
  <si>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</si>
  <si>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</si>
  <si>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</si>
  <si>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</si>
  <si>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</si>
  <si>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</si>
  <si>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</si>
  <si>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</si>
  <si>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</si>
  <si>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</si>
  <si>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</si>
  <si>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</si>
  <si>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</si>
  <si>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</si>
  <si>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</si>
  <si>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</si>
  <si>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</si>
  <si>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</si>
  <si>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</si>
  <si>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</si>
  <si>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</si>
  <si>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</si>
  <si>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</si>
  <si>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</si>
  <si>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</si>
  <si>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</si>
  <si>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</si>
  <si>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</si>
  <si>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</si>
  <si>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</si>
  <si>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</si>
  <si>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</si>
  <si>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</si>
  <si>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</si>
  <si>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</si>
  <si>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</si>
  <si>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</si>
  <si>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</si>
  <si>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</si>
  <si>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</si>
  <si>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</si>
  <si>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</si>
  <si>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</si>
  <si>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</si>
  <si>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07.06.2016</t>
  </si>
  <si>
    <t>IGR-31.05.24</t>
  </si>
  <si>
    <t>IGR-07.12.23</t>
  </si>
  <si>
    <t>IGR-05.10.24</t>
  </si>
  <si>
    <t>IGR-19.09.24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</si>
</sst>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430F8-DA5A-4142-906E-4C5F25ACD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96581-E5D2-4805-9A41-B6824A0E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1C96E-C8EA-4933-AE4A-3B72BEE3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870B5A-2908-4A89-9490-33730A50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2351D-22F0-4054-8E7C-6148D6EF2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812E68-BFF4-4890-90FA-F7599C70E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51ADE-C0B8-4D6B-8921-740D9062C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301828.45399999997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331228.45399999997</v>
      </c>
      <c r="D9" s="58" t="s">
        <v>62</v>
      </c>
      <c r="E9" s="59">
        <f>C9/10.764</f>
        <v>30771.87421033073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</v>
      </c>
      <c r="D13" s="65">
        <f>D12-C13</f>
        <v>94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N30" sqref="N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16500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6</v>
      </c>
      <c r="D7" s="24">
        <v>2024</v>
      </c>
    </row>
    <row r="8" spans="1:5" x14ac:dyDescent="0.25">
      <c r="A8" s="15" t="s">
        <v>18</v>
      </c>
      <c r="B8" s="23"/>
      <c r="C8" s="24">
        <f>C9-C7</f>
        <v>54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9</v>
      </c>
      <c r="D10" s="24"/>
    </row>
    <row r="11" spans="1:5" x14ac:dyDescent="0.25">
      <c r="A11" s="15"/>
      <c r="B11" s="25"/>
      <c r="C11" s="26">
        <f>C10%</f>
        <v>0.09</v>
      </c>
      <c r="D11" s="26"/>
    </row>
    <row r="12" spans="1:5" x14ac:dyDescent="0.25">
      <c r="A12" s="15" t="s">
        <v>21</v>
      </c>
      <c r="B12" s="18"/>
      <c r="C12" s="19">
        <f>C6*C11</f>
        <v>225</v>
      </c>
      <c r="D12" s="22"/>
    </row>
    <row r="13" spans="1:5" x14ac:dyDescent="0.25">
      <c r="A13" s="15" t="s">
        <v>22</v>
      </c>
      <c r="B13" s="18"/>
      <c r="C13" s="19">
        <f>C6-C12</f>
        <v>2275</v>
      </c>
      <c r="D13" s="22"/>
    </row>
    <row r="14" spans="1:5" x14ac:dyDescent="0.25">
      <c r="A14" s="15" t="s">
        <v>15</v>
      </c>
      <c r="B14" s="18"/>
      <c r="C14" s="19">
        <f>C5</f>
        <v>16500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18775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441</v>
      </c>
      <c r="D18" s="24"/>
    </row>
    <row r="19" spans="1:5" x14ac:dyDescent="0.25">
      <c r="A19" s="15" t="s">
        <v>73</v>
      </c>
      <c r="B19" s="6"/>
      <c r="C19" s="30">
        <f>C18*C16</f>
        <v>8279775</v>
      </c>
      <c r="D19" s="72"/>
      <c r="E19" s="65"/>
    </row>
    <row r="20" spans="1:5" x14ac:dyDescent="0.25">
      <c r="A20" s="15" t="s">
        <v>24</v>
      </c>
      <c r="C20" s="31">
        <f>C19*90%</f>
        <v>7451797.5</v>
      </c>
      <c r="D20" s="30"/>
      <c r="E20" s="65"/>
    </row>
    <row r="21" spans="1:5" x14ac:dyDescent="0.25">
      <c r="A21" s="15" t="s">
        <v>25</v>
      </c>
      <c r="C21" s="31">
        <f>C19*80%</f>
        <v>6623820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1102500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17249.53125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X17" sqref="X17:Z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442.18511999999993</v>
      </c>
      <c r="C2" s="4">
        <f t="shared" ref="C2:C16" si="1">B2*1.2</f>
        <v>530.62214399999993</v>
      </c>
      <c r="D2" s="4">
        <f t="shared" ref="D2:D16" si="2">C2*1.2</f>
        <v>636.74657279999985</v>
      </c>
      <c r="E2" s="5">
        <f t="shared" ref="E2:E16" si="3">R2</f>
        <v>6500000</v>
      </c>
      <c r="F2" s="76">
        <f t="shared" ref="F2:F15" si="4">ROUND((E2/B2),0)</f>
        <v>14700</v>
      </c>
      <c r="G2" s="76">
        <f t="shared" ref="G2:G15" si="5">ROUND((E2/C2),0)</f>
        <v>12250</v>
      </c>
      <c r="H2" s="76">
        <f t="shared" ref="H2:H15" si="6">ROUND((E2/D2),0)</f>
        <v>10208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f>41.08*10.764</f>
        <v>442.18511999999993</v>
      </c>
      <c r="R2" s="78">
        <v>6500000</v>
      </c>
      <c r="S2" s="78" t="s">
        <v>86</v>
      </c>
    </row>
    <row r="3" spans="1:19" x14ac:dyDescent="0.25">
      <c r="A3" s="4">
        <v>2</v>
      </c>
      <c r="B3" s="4">
        <f t="shared" si="0"/>
        <v>442.18511999999993</v>
      </c>
      <c r="C3" s="4">
        <f t="shared" si="1"/>
        <v>530.62214399999993</v>
      </c>
      <c r="D3" s="4">
        <f t="shared" si="2"/>
        <v>636.74657279999985</v>
      </c>
      <c r="E3" s="5">
        <f t="shared" si="3"/>
        <v>6700000</v>
      </c>
      <c r="F3" s="76">
        <f t="shared" si="4"/>
        <v>15152</v>
      </c>
      <c r="G3" s="76">
        <f t="shared" si="5"/>
        <v>12627</v>
      </c>
      <c r="H3" s="76">
        <f t="shared" si="6"/>
        <v>10522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f>41.08*10.764</f>
        <v>442.18511999999993</v>
      </c>
      <c r="R3" s="78">
        <v>6700000</v>
      </c>
      <c r="S3" s="78" t="s">
        <v>87</v>
      </c>
    </row>
    <row r="4" spans="1:19" x14ac:dyDescent="0.25">
      <c r="A4" s="4">
        <v>3</v>
      </c>
      <c r="B4" s="4">
        <f t="shared" si="0"/>
        <v>366.66666666666669</v>
      </c>
      <c r="C4" s="4">
        <f t="shared" si="1"/>
        <v>440</v>
      </c>
      <c r="D4" s="4">
        <f t="shared" si="2"/>
        <v>528</v>
      </c>
      <c r="E4" s="5">
        <f t="shared" si="3"/>
        <v>6500000</v>
      </c>
      <c r="F4" s="73">
        <f t="shared" si="4"/>
        <v>17727</v>
      </c>
      <c r="G4" s="73">
        <f t="shared" si="5"/>
        <v>14773</v>
      </c>
      <c r="H4" s="73">
        <f t="shared" si="6"/>
        <v>12311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440</v>
      </c>
      <c r="Q4" s="7">
        <f t="shared" ref="Q4:Q10" si="10">P4/1.2</f>
        <v>366.66666666666669</v>
      </c>
      <c r="R4" s="74">
        <v>6500000</v>
      </c>
      <c r="S4" s="74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9900000</v>
      </c>
      <c r="F5" s="73">
        <f t="shared" si="4"/>
        <v>19800</v>
      </c>
      <c r="G5" s="73">
        <f t="shared" si="5"/>
        <v>16500</v>
      </c>
      <c r="H5" s="73">
        <f t="shared" si="6"/>
        <v>13750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500</v>
      </c>
      <c r="R5" s="74">
        <v>9900000</v>
      </c>
      <c r="S5" s="74"/>
    </row>
    <row r="6" spans="1:19" x14ac:dyDescent="0.25">
      <c r="A6" s="4">
        <v>5</v>
      </c>
      <c r="B6" s="4">
        <f t="shared" si="0"/>
        <v>430</v>
      </c>
      <c r="C6" s="4">
        <f t="shared" si="1"/>
        <v>516</v>
      </c>
      <c r="D6" s="4">
        <f t="shared" si="2"/>
        <v>619.19999999999993</v>
      </c>
      <c r="E6" s="5">
        <f t="shared" si="3"/>
        <v>7500000</v>
      </c>
      <c r="F6" s="73">
        <f t="shared" ref="F6:F8" si="11">ROUND((E6/B6),0)</f>
        <v>17442</v>
      </c>
      <c r="G6" s="73">
        <f t="shared" ref="G6:G8" si="12">ROUND((E6/C6),0)</f>
        <v>14535</v>
      </c>
      <c r="H6" s="73">
        <f t="shared" ref="H6:H8" si="13">ROUND((E6/D6),0)</f>
        <v>12112</v>
      </c>
      <c r="I6" s="73">
        <f t="shared" ref="I6:I8" si="14">T6</f>
        <v>0</v>
      </c>
      <c r="J6" s="73">
        <f t="shared" ref="J6:J8" si="15">U6</f>
        <v>0</v>
      </c>
      <c r="K6" s="7"/>
      <c r="L6" s="7"/>
      <c r="M6" s="7"/>
      <c r="N6" s="7"/>
      <c r="O6" s="7">
        <v>0</v>
      </c>
      <c r="P6" s="7">
        <f t="shared" ref="P6:P8" si="16">O6/1.2</f>
        <v>0</v>
      </c>
      <c r="Q6" s="7">
        <v>430</v>
      </c>
      <c r="R6" s="74">
        <v>7500000</v>
      </c>
      <c r="S6" s="74" t="s">
        <v>88</v>
      </c>
    </row>
    <row r="7" spans="1:19" x14ac:dyDescent="0.25">
      <c r="A7" s="4">
        <v>6</v>
      </c>
      <c r="B7" s="4">
        <f t="shared" si="0"/>
        <v>400.74371999999994</v>
      </c>
      <c r="C7" s="4">
        <f t="shared" si="1"/>
        <v>480.8924639999999</v>
      </c>
      <c r="D7" s="4">
        <f t="shared" si="2"/>
        <v>577.07095679999986</v>
      </c>
      <c r="E7" s="5">
        <f t="shared" si="3"/>
        <v>7137800</v>
      </c>
      <c r="F7" s="73">
        <f t="shared" si="11"/>
        <v>17811</v>
      </c>
      <c r="G7" s="73">
        <f t="shared" si="12"/>
        <v>14843</v>
      </c>
      <c r="H7" s="73">
        <f t="shared" si="13"/>
        <v>12369</v>
      </c>
      <c r="I7" s="73">
        <f t="shared" si="14"/>
        <v>0</v>
      </c>
      <c r="J7" s="73">
        <f t="shared" si="15"/>
        <v>0</v>
      </c>
      <c r="K7" s="7"/>
      <c r="L7" s="7"/>
      <c r="M7" s="7"/>
      <c r="N7" s="7"/>
      <c r="O7" s="7">
        <v>0</v>
      </c>
      <c r="P7" s="7">
        <f t="shared" si="16"/>
        <v>0</v>
      </c>
      <c r="Q7" s="7">
        <f>37.23*10.764</f>
        <v>400.74371999999994</v>
      </c>
      <c r="R7" s="74">
        <v>7137800</v>
      </c>
      <c r="S7" s="74" t="s">
        <v>89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11"/>
        <v>#DIV/0!</v>
      </c>
      <c r="G8" s="4" t="e">
        <f t="shared" si="12"/>
        <v>#DIV/0!</v>
      </c>
      <c r="H8" s="4" t="e">
        <f t="shared" si="13"/>
        <v>#DIV/0!</v>
      </c>
      <c r="I8" s="4">
        <f t="shared" si="14"/>
        <v>0</v>
      </c>
      <c r="J8" s="4">
        <f t="shared" si="15"/>
        <v>0</v>
      </c>
      <c r="O8">
        <v>0</v>
      </c>
      <c r="P8">
        <f t="shared" si="16"/>
        <v>0</v>
      </c>
      <c r="Q8">
        <f t="shared" ref="Q8:Q9" si="17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7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8">O11/1.2</f>
        <v>0</v>
      </c>
      <c r="Q11">
        <f t="shared" ref="Q11:Q15" si="19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8"/>
        <v>0</v>
      </c>
      <c r="Q12">
        <f t="shared" si="1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8"/>
        <v>0</v>
      </c>
      <c r="Q13">
        <f t="shared" si="1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8"/>
        <v>0</v>
      </c>
      <c r="Q14">
        <f t="shared" si="1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0">ROUND((E16/B16),0)</f>
        <v>#DIV/0!</v>
      </c>
      <c r="G16" s="4" t="e">
        <f t="shared" ref="G16" si="21">ROUND((E16/C16),0)</f>
        <v>#DIV/0!</v>
      </c>
      <c r="H16" s="4" t="e">
        <f t="shared" ref="H16" si="22">ROUND((E16/D16),0)</f>
        <v>#DIV/0!</v>
      </c>
      <c r="I16" s="4">
        <f t="shared" ref="I16" si="23">T16</f>
        <v>0</v>
      </c>
      <c r="J16" s="4">
        <f t="shared" ref="J16" si="24">U16</f>
        <v>0</v>
      </c>
      <c r="O16">
        <v>0</v>
      </c>
      <c r="P16">
        <f t="shared" ref="P16" si="25">O16/1.2</f>
        <v>0</v>
      </c>
      <c r="Q16">
        <f t="shared" ref="Q16" si="26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7">Q17</f>
        <v>0</v>
      </c>
      <c r="C17" s="4">
        <f t="shared" ref="C17:C21" si="28">B17*1.2</f>
        <v>0</v>
      </c>
      <c r="D17" s="4">
        <f t="shared" ref="D17:D21" si="29">C17*1.2</f>
        <v>0</v>
      </c>
      <c r="E17" s="5">
        <f t="shared" ref="E17:E21" si="30">R17</f>
        <v>0</v>
      </c>
      <c r="F17" s="4" t="e">
        <f t="shared" ref="F17" si="31">ROUND((E17/B17),0)</f>
        <v>#DIV/0!</v>
      </c>
      <c r="G17" s="4" t="e">
        <f t="shared" ref="G17" si="32">ROUND((E17/C17),0)</f>
        <v>#DIV/0!</v>
      </c>
      <c r="H17" s="4" t="e">
        <f t="shared" ref="H17" si="33">ROUND((E17/D17),0)</f>
        <v>#DIV/0!</v>
      </c>
      <c r="I17" s="4">
        <f t="shared" ref="I17" si="34">T17</f>
        <v>0</v>
      </c>
      <c r="J17" s="4">
        <f t="shared" ref="J17" si="35">U17</f>
        <v>0</v>
      </c>
      <c r="O17">
        <v>0</v>
      </c>
      <c r="P17">
        <f t="shared" ref="P17" si="36">O17/1.2</f>
        <v>0</v>
      </c>
      <c r="Q17">
        <f t="shared" ref="Q17" si="3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ref="F18:F21" si="38">ROUND((E18/B18),0)</f>
        <v>#DIV/0!</v>
      </c>
      <c r="G18" s="4" t="e">
        <f t="shared" ref="G18:G21" si="39">ROUND((E18/C18),0)</f>
        <v>#DIV/0!</v>
      </c>
      <c r="H18" s="4" t="e">
        <f t="shared" ref="H18:H21" si="40">ROUND((E18/D18),0)</f>
        <v>#DIV/0!</v>
      </c>
      <c r="I18" s="4">
        <f t="shared" ref="I18:J21" si="41">T18</f>
        <v>0</v>
      </c>
      <c r="J18" s="4">
        <f t="shared" si="41"/>
        <v>0</v>
      </c>
      <c r="O18">
        <v>0</v>
      </c>
      <c r="P18">
        <f t="shared" ref="P18" si="42">O18/1.2</f>
        <v>0</v>
      </c>
      <c r="Q18">
        <f t="shared" ref="Q18:Q21" si="4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8"/>
        <v>#DIV/0!</v>
      </c>
      <c r="G19" s="4" t="e">
        <f t="shared" si="39"/>
        <v>#DIV/0!</v>
      </c>
      <c r="H19" s="4" t="e">
        <f t="shared" si="40"/>
        <v>#DIV/0!</v>
      </c>
      <c r="I19" s="4">
        <f t="shared" si="41"/>
        <v>0</v>
      </c>
      <c r="J19" s="4">
        <f t="shared" si="41"/>
        <v>0</v>
      </c>
      <c r="O19">
        <v>0</v>
      </c>
      <c r="P19">
        <f>O19/1.2</f>
        <v>0</v>
      </c>
      <c r="Q19">
        <f t="shared" si="4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4">Q20</f>
        <v>0</v>
      </c>
      <c r="C20" s="4">
        <f t="shared" ref="C20" si="45">B20*1.2</f>
        <v>0</v>
      </c>
      <c r="D20" s="4">
        <f t="shared" ref="D20" si="46">C20*1.2</f>
        <v>0</v>
      </c>
      <c r="E20" s="5">
        <f t="shared" ref="E20" si="47">R20</f>
        <v>0</v>
      </c>
      <c r="F20" s="4" t="e">
        <f t="shared" ref="F20" si="48">ROUND((E20/B20),0)</f>
        <v>#DIV/0!</v>
      </c>
      <c r="G20" s="4" t="e">
        <f t="shared" ref="G20" si="49">ROUND((E20/C20),0)</f>
        <v>#DIV/0!</v>
      </c>
      <c r="H20" s="4" t="e">
        <f t="shared" ref="H20" si="50">ROUND((E20/D20),0)</f>
        <v>#DIV/0!</v>
      </c>
      <c r="I20" s="4">
        <f t="shared" ref="I20" si="51">T20</f>
        <v>0</v>
      </c>
      <c r="J20" s="4">
        <f t="shared" ref="J20" si="52">U20</f>
        <v>0</v>
      </c>
      <c r="O20">
        <v>0</v>
      </c>
      <c r="P20">
        <f t="shared" ref="P20" si="53">O20/1.2</f>
        <v>0</v>
      </c>
      <c r="Q20">
        <f t="shared" ref="Q20" si="5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7"/>
        <v>0</v>
      </c>
      <c r="C21" s="4">
        <f t="shared" si="28"/>
        <v>0</v>
      </c>
      <c r="D21" s="4">
        <f t="shared" si="29"/>
        <v>0</v>
      </c>
      <c r="E21" s="5">
        <f t="shared" si="30"/>
        <v>0</v>
      </c>
      <c r="F21" s="4" t="e">
        <f t="shared" si="38"/>
        <v>#DIV/0!</v>
      </c>
      <c r="G21" s="4" t="e">
        <f t="shared" si="39"/>
        <v>#DIV/0!</v>
      </c>
      <c r="H21" s="4" t="e">
        <f t="shared" si="40"/>
        <v>#DIV/0!</v>
      </c>
      <c r="I21" s="4">
        <f t="shared" si="41"/>
        <v>0</v>
      </c>
      <c r="J21" s="4">
        <f t="shared" si="41"/>
        <v>0</v>
      </c>
      <c r="O21">
        <v>0</v>
      </c>
      <c r="P21">
        <f>O21/1.2</f>
        <v>0</v>
      </c>
      <c r="Q21">
        <f t="shared" si="43"/>
        <v>0</v>
      </c>
      <c r="R21" s="2">
        <v>0</v>
      </c>
      <c r="S21" s="2"/>
    </row>
    <row r="22" spans="1:19" s="10" customFormat="1" x14ac:dyDescent="0.25">
      <c r="O22" s="10" t="s">
        <v>84</v>
      </c>
    </row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85</v>
      </c>
      <c r="F28" s="52" t="s">
        <v>83</v>
      </c>
      <c r="G28" s="52">
        <f>40.97*10.764</f>
        <v>441.00107999999994</v>
      </c>
    </row>
    <row r="29" spans="1:19" s="10" customFormat="1" x14ac:dyDescent="0.25">
      <c r="C29" s="67" t="s">
        <v>1</v>
      </c>
      <c r="D29" s="67">
        <v>4600000</v>
      </c>
      <c r="F29" s="52" t="s">
        <v>71</v>
      </c>
      <c r="G29" s="52">
        <v>529</v>
      </c>
      <c r="H29" s="10">
        <f>G29/G28</f>
        <v>1.1995435476031036</v>
      </c>
    </row>
    <row r="30" spans="1:19" s="10" customFormat="1" x14ac:dyDescent="0.25">
      <c r="F30" s="52" t="s">
        <v>72</v>
      </c>
      <c r="G30" s="52">
        <v>19200</v>
      </c>
    </row>
    <row r="31" spans="1:19" s="10" customFormat="1" x14ac:dyDescent="0.25">
      <c r="C31" s="70"/>
      <c r="D31" s="70"/>
      <c r="F31" s="70" t="s">
        <v>73</v>
      </c>
      <c r="G31" s="70">
        <f>G28*G30</f>
        <v>8467220.7359999996</v>
      </c>
      <c r="H31" s="10">
        <f>G31/D29</f>
        <v>1.8407001599999999</v>
      </c>
    </row>
    <row r="32" spans="1:19" s="10" customFormat="1" x14ac:dyDescent="0.25">
      <c r="C32" s="70"/>
      <c r="D32" s="70"/>
      <c r="F32" s="70" t="s">
        <v>24</v>
      </c>
      <c r="G32" s="70">
        <f>G31*90%</f>
        <v>7620498.6623999998</v>
      </c>
    </row>
    <row r="33" spans="3:7" s="10" customFormat="1" x14ac:dyDescent="0.25">
      <c r="C33" s="70"/>
      <c r="D33" s="70"/>
      <c r="F33" s="70" t="s">
        <v>25</v>
      </c>
      <c r="G33" s="70">
        <f>G31*80%</f>
        <v>6773776.5888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2024-10-21T05:11:15Z</dcterms:modified>
</cp:coreProperties>
</file>