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OCT\Chandrakant Padar\ProcessingDocuments-011661\"/>
    </mc:Choice>
  </mc:AlternateContent>
  <xr:revisionPtr revIDLastSave="0" documentId="13_ncr:1_{02AE00B4-13B3-4566-BF0D-61982EEE60B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G31" i="4" l="1"/>
  <c r="Q3" i="4"/>
  <c r="Q2" i="4"/>
  <c r="G28" i="4"/>
  <c r="C5" i="25" l="1"/>
  <c r="C4" i="25"/>
  <c r="C3" i="25"/>
  <c r="P2" i="4"/>
  <c r="P3" i="4"/>
  <c r="B3" i="4" s="1"/>
  <c r="C3" i="4" s="1"/>
  <c r="D3" i="4" s="1"/>
  <c r="Q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1" i="23" l="1"/>
  <c r="C25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<sst xmlns="http://schemas.openxmlformats.org/spreadsheetml/2006/main" count="131" uniqueCount="89">
  <si>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</si>
  <si>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</si>
  <si>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</si>
  <si>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</si>
  <si>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</si>
  <si>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</si>
  <si>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</si>
  <si>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</si>
  <si>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</si>
  <si>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</si>
  <si>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</si>
  <si>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</si>
  <si>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</si>
  <si>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</si>
  <si>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</si>
  <si>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</si>
  <si>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</si>
  <si>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</si>
  <si>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</si>
  <si>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</si>
  <si>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</si>
  <si>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</si>
  <si>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</si>
  <si>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</si>
  <si>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</si>
  <si>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</si>
  <si>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</si>
  <si>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</si>
  <si>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</si>
  <si>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</si>
  <si>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</si>
  <si>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</si>
  <si>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</si>
  <si>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</si>
  <si>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</si>
  <si>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</si>
  <si>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</si>
  <si>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</si>
  <si>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</si>
  <si>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</si>
  <si>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</si>
  <si>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</si>
  <si>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</si>
  <si>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</si>
  <si>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</si>
  <si>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</si>
  <si>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</si>
  <si>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</si>
  <si>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</si>
  <si>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</si>
  <si>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</si>
  <si>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</si>
  <si>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</si>
  <si>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</si>
  <si>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</si>
  <si>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</si>
  <si>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</si>
  <si>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</si>
  <si>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</si>
  <si>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</si>
  <si>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</si>
  <si>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</si>
  <si>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</si>
  <si>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</si>
  <si>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</si>
  <si>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</si>
  <si>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</si>
  <si>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</si>
  <si>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</si>
  <si>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</si>
  <si>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</si>
  <si>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</si>
  <si>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</si>
  <si>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</si>
  <si>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</si>
  <si>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</si>
  <si>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</si>
  <si>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</si>
  <si>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</si>
  <si>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</si>
  <si>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</si>
  <si>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</si>
  <si>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</si>
  <si>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</si>
  <si>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</si>
  <si>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07.06.2016</t>
  </si>
  <si>
    <t>IGR-31.05.24</t>
  </si>
  <si>
    <t>IGR-07.12.23</t>
  </si>
  <si>
    <t>IGR-09.11.23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</si>
</sst>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430F8-DA5A-4142-906E-4C5F25AC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96581-E5D2-4805-9A41-B6824A0E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1C96E-C8EA-4933-AE4A-3B72BEE3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70B5A-2908-4A89-9490-33730A50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2351D-22F0-4054-8E7C-6148D6EF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L84"/>
  <sheetViews>
    <sheetView tabSelected="1" zoomScale="130" zoomScaleNormal="130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8" max="8" width="13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16500</v>
      </c>
      <c r="D3" s="22" t="s">
        <v>75</v>
      </c>
      <c r="E3" s="6" t="s">
        <v>83</v>
      </c>
      <c r="H3" s="19"/>
      <c r="I3" s="22"/>
    </row>
    <row r="4" spans="1:9" ht="30" x14ac:dyDescent="0.25">
      <c r="A4" s="21" t="s">
        <v>14</v>
      </c>
      <c r="B4" s="18"/>
      <c r="C4" s="19">
        <v>2500</v>
      </c>
      <c r="D4" s="22"/>
      <c r="H4" s="19"/>
      <c r="I4" s="22"/>
    </row>
    <row r="5" spans="1:9" x14ac:dyDescent="0.25">
      <c r="A5" s="15" t="s">
        <v>15</v>
      </c>
      <c r="B5" s="18"/>
      <c r="C5" s="19">
        <f>C3-C4</f>
        <v>14000</v>
      </c>
      <c r="D5" s="22"/>
      <c r="H5" s="19"/>
      <c r="I5" s="22"/>
    </row>
    <row r="6" spans="1:9" x14ac:dyDescent="0.25">
      <c r="A6" s="15" t="s">
        <v>16</v>
      </c>
      <c r="B6" s="18"/>
      <c r="C6" s="19">
        <f>C4</f>
        <v>2500</v>
      </c>
      <c r="D6" s="22"/>
      <c r="H6" s="19"/>
      <c r="I6" s="22"/>
    </row>
    <row r="7" spans="1:9" x14ac:dyDescent="0.25">
      <c r="A7" s="15" t="s">
        <v>17</v>
      </c>
      <c r="B7" s="23"/>
      <c r="C7" s="24">
        <f>D7-D8</f>
        <v>6</v>
      </c>
      <c r="D7" s="24">
        <v>2024</v>
      </c>
      <c r="H7" s="24"/>
      <c r="I7" s="24"/>
    </row>
    <row r="8" spans="1:9" x14ac:dyDescent="0.25">
      <c r="A8" s="15" t="s">
        <v>18</v>
      </c>
      <c r="B8" s="23"/>
      <c r="C8" s="24">
        <f>C9-C7</f>
        <v>54</v>
      </c>
      <c r="D8" s="24">
        <v>2018</v>
      </c>
      <c r="H8" s="24"/>
      <c r="I8" s="24"/>
    </row>
    <row r="9" spans="1:9" x14ac:dyDescent="0.25">
      <c r="A9" s="15" t="s">
        <v>19</v>
      </c>
      <c r="B9" s="23"/>
      <c r="C9" s="24">
        <v>60</v>
      </c>
      <c r="D9" s="24"/>
      <c r="H9" s="24"/>
      <c r="I9" s="24"/>
    </row>
    <row r="10" spans="1:9" ht="30" x14ac:dyDescent="0.25">
      <c r="A10" s="21" t="s">
        <v>20</v>
      </c>
      <c r="B10" s="23"/>
      <c r="C10" s="24">
        <f>90*C7/C9</f>
        <v>9</v>
      </c>
      <c r="D10" s="24"/>
      <c r="H10" s="24"/>
      <c r="I10" s="24"/>
    </row>
    <row r="11" spans="1:9" x14ac:dyDescent="0.25">
      <c r="A11" s="15"/>
      <c r="B11" s="25"/>
      <c r="C11" s="26">
        <f>C10%</f>
        <v>0.09</v>
      </c>
      <c r="D11" s="26"/>
      <c r="H11" s="26"/>
      <c r="I11" s="26"/>
    </row>
    <row r="12" spans="1:9" x14ac:dyDescent="0.25">
      <c r="A12" s="15" t="s">
        <v>21</v>
      </c>
      <c r="B12" s="18"/>
      <c r="C12" s="19">
        <f>C6*C11</f>
        <v>225</v>
      </c>
      <c r="D12" s="22"/>
      <c r="H12" s="19"/>
      <c r="I12" s="22"/>
    </row>
    <row r="13" spans="1:9" x14ac:dyDescent="0.25">
      <c r="A13" s="15" t="s">
        <v>22</v>
      </c>
      <c r="B13" s="18"/>
      <c r="C13" s="19">
        <f>C6-C12</f>
        <v>2275</v>
      </c>
      <c r="D13" s="22"/>
      <c r="H13" s="19"/>
      <c r="I13" s="22"/>
    </row>
    <row r="14" spans="1:9" x14ac:dyDescent="0.25">
      <c r="A14" s="15" t="s">
        <v>15</v>
      </c>
      <c r="B14" s="18"/>
      <c r="C14" s="19">
        <f>C5</f>
        <v>14000</v>
      </c>
      <c r="D14" s="22"/>
      <c r="H14" s="19"/>
      <c r="I14" s="22"/>
    </row>
    <row r="15" spans="1:9" x14ac:dyDescent="0.25">
      <c r="B15" s="18"/>
      <c r="C15" s="19"/>
      <c r="D15" s="22"/>
      <c r="H15" s="19"/>
      <c r="I15" s="22"/>
    </row>
    <row r="16" spans="1:9" x14ac:dyDescent="0.25">
      <c r="A16" s="27" t="s">
        <v>23</v>
      </c>
      <c r="B16" s="28"/>
      <c r="C16" s="20">
        <f>SUM(C13:C14)</f>
        <v>16275</v>
      </c>
      <c r="D16" s="22"/>
      <c r="H16" s="20"/>
      <c r="I16" s="22"/>
    </row>
    <row r="17" spans="1:12" x14ac:dyDescent="0.25">
      <c r="B17" s="23"/>
      <c r="C17" s="24"/>
      <c r="D17" s="24"/>
      <c r="H17" s="24"/>
      <c r="I17" s="24"/>
    </row>
    <row r="18" spans="1:12" x14ac:dyDescent="0.25">
      <c r="A18" s="71" t="str">
        <f>E3</f>
        <v>ACA</v>
      </c>
      <c r="B18" s="7"/>
      <c r="C18" s="29">
        <v>441</v>
      </c>
      <c r="D18" s="24"/>
      <c r="H18" s="29"/>
      <c r="I18" s="24"/>
    </row>
    <row r="19" spans="1:12" x14ac:dyDescent="0.25">
      <c r="A19" s="15" t="s">
        <v>73</v>
      </c>
      <c r="B19" s="6"/>
      <c r="C19" s="30">
        <f>C18*C16</f>
        <v>7177275</v>
      </c>
      <c r="D19" s="72"/>
      <c r="E19" s="65"/>
      <c r="H19" s="30"/>
      <c r="I19" s="72"/>
    </row>
    <row r="20" spans="1:12" x14ac:dyDescent="0.25">
      <c r="A20" s="15" t="s">
        <v>24</v>
      </c>
      <c r="C20" s="31">
        <f>C19*90%</f>
        <v>6459547.5</v>
      </c>
      <c r="D20" s="30"/>
      <c r="E20" s="65"/>
      <c r="H20" s="31"/>
      <c r="I20" s="30"/>
      <c r="L20">
        <v>7056000</v>
      </c>
    </row>
    <row r="21" spans="1:12" x14ac:dyDescent="0.25">
      <c r="A21" s="15" t="s">
        <v>25</v>
      </c>
      <c r="C21" s="31">
        <f>C19*80%</f>
        <v>5741820</v>
      </c>
      <c r="D21" s="31"/>
      <c r="E21" s="65"/>
      <c r="H21" s="31"/>
      <c r="I21" s="31"/>
    </row>
    <row r="22" spans="1:12" x14ac:dyDescent="0.25">
      <c r="A22" s="15"/>
      <c r="D22" s="24"/>
      <c r="H22" s="16"/>
      <c r="I22" s="24"/>
    </row>
    <row r="23" spans="1:12" x14ac:dyDescent="0.25">
      <c r="A23" s="32" t="s">
        <v>26</v>
      </c>
      <c r="B23" s="33"/>
      <c r="C23" s="34">
        <f>C4*C18</f>
        <v>1102500</v>
      </c>
      <c r="D23" s="34"/>
      <c r="H23" s="34"/>
      <c r="I23" s="34"/>
    </row>
    <row r="24" spans="1:12" x14ac:dyDescent="0.25">
      <c r="A24" s="15" t="s">
        <v>27</v>
      </c>
      <c r="H24" s="16"/>
      <c r="I24" s="16"/>
    </row>
    <row r="25" spans="1:12" x14ac:dyDescent="0.25">
      <c r="A25" s="35" t="s">
        <v>28</v>
      </c>
      <c r="B25" s="16"/>
      <c r="C25" s="31">
        <f>C19*0.025/12</f>
        <v>14952.65625</v>
      </c>
      <c r="D25" s="31"/>
      <c r="E25" s="31"/>
      <c r="H25" s="31"/>
      <c r="I25" s="31"/>
    </row>
    <row r="26" spans="1:12" x14ac:dyDescent="0.25">
      <c r="C26" s="31"/>
      <c r="D26" s="31"/>
    </row>
    <row r="27" spans="1:12" x14ac:dyDescent="0.25">
      <c r="C27" s="31"/>
      <c r="D27" s="31"/>
    </row>
    <row r="28" spans="1:12" x14ac:dyDescent="0.25">
      <c r="C28"/>
      <c r="D28"/>
    </row>
    <row r="29" spans="1:12" x14ac:dyDescent="0.25">
      <c r="C29"/>
      <c r="D29"/>
    </row>
    <row r="30" spans="1:12" x14ac:dyDescent="0.25">
      <c r="C30"/>
      <c r="D30"/>
    </row>
    <row r="31" spans="1:12" x14ac:dyDescent="0.25">
      <c r="C31"/>
      <c r="D31"/>
    </row>
    <row r="32" spans="1:12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7" workbookViewId="0">
      <selection activeCell="H24" sqref="H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442.18511999999993</v>
      </c>
      <c r="C2" s="4">
        <f t="shared" ref="C2:C16" si="1">B2*1.2</f>
        <v>530.62214399999993</v>
      </c>
      <c r="D2" s="4">
        <f t="shared" ref="D2:D16" si="2">C2*1.2</f>
        <v>636.74657279999985</v>
      </c>
      <c r="E2" s="5">
        <f t="shared" ref="E2:E16" si="3">R2</f>
        <v>6500000</v>
      </c>
      <c r="F2" s="73">
        <f t="shared" ref="F2:F15" si="4">ROUND((E2/B2),0)</f>
        <v>14700</v>
      </c>
      <c r="G2" s="73">
        <f t="shared" ref="G2:G15" si="5">ROUND((E2/C2),0)</f>
        <v>12250</v>
      </c>
      <c r="H2" s="73">
        <f t="shared" ref="H2:H15" si="6">ROUND((E2/D2),0)</f>
        <v>10208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41.08*10.764</f>
        <v>442.18511999999993</v>
      </c>
      <c r="R2" s="74">
        <v>6500000</v>
      </c>
      <c r="S2" s="74" t="s">
        <v>86</v>
      </c>
    </row>
    <row r="3" spans="1:19" x14ac:dyDescent="0.25">
      <c r="A3" s="4">
        <v>2</v>
      </c>
      <c r="B3" s="4">
        <f t="shared" si="0"/>
        <v>442.18511999999993</v>
      </c>
      <c r="C3" s="4">
        <f t="shared" si="1"/>
        <v>530.62214399999993</v>
      </c>
      <c r="D3" s="4">
        <f t="shared" si="2"/>
        <v>636.74657279999985</v>
      </c>
      <c r="E3" s="5">
        <f t="shared" si="3"/>
        <v>6700000</v>
      </c>
      <c r="F3" s="73">
        <f t="shared" si="4"/>
        <v>15152</v>
      </c>
      <c r="G3" s="73">
        <f t="shared" si="5"/>
        <v>12627</v>
      </c>
      <c r="H3" s="73">
        <f t="shared" si="6"/>
        <v>10522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41.08*10.764</f>
        <v>442.18511999999993</v>
      </c>
      <c r="R3" s="74">
        <v>6700000</v>
      </c>
      <c r="S3" s="74" t="s">
        <v>87</v>
      </c>
    </row>
    <row r="4" spans="1:19" x14ac:dyDescent="0.25">
      <c r="A4" s="4">
        <v>3</v>
      </c>
      <c r="B4" s="4">
        <f t="shared" si="0"/>
        <v>366.66666666666669</v>
      </c>
      <c r="C4" s="4">
        <f t="shared" si="1"/>
        <v>440</v>
      </c>
      <c r="D4" s="4">
        <f t="shared" si="2"/>
        <v>528</v>
      </c>
      <c r="E4" s="5">
        <f t="shared" si="3"/>
        <v>6500000</v>
      </c>
      <c r="F4" s="73">
        <f t="shared" si="4"/>
        <v>17727</v>
      </c>
      <c r="G4" s="73">
        <f t="shared" si="5"/>
        <v>14773</v>
      </c>
      <c r="H4" s="73">
        <f t="shared" si="6"/>
        <v>12311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440</v>
      </c>
      <c r="Q4" s="7">
        <f t="shared" ref="Q4:Q10" si="10">P4/1.2</f>
        <v>366.66666666666669</v>
      </c>
      <c r="R4" s="74">
        <v>6500000</v>
      </c>
      <c r="S4" s="74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9900000</v>
      </c>
      <c r="F5" s="73">
        <f t="shared" si="4"/>
        <v>19800</v>
      </c>
      <c r="G5" s="73">
        <f t="shared" si="5"/>
        <v>16500</v>
      </c>
      <c r="H5" s="73">
        <f t="shared" si="6"/>
        <v>13750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500</v>
      </c>
      <c r="R5" s="74">
        <v>9900000</v>
      </c>
      <c r="S5" s="74"/>
    </row>
    <row r="6" spans="1:19" x14ac:dyDescent="0.25">
      <c r="A6" s="4">
        <v>5</v>
      </c>
      <c r="B6" s="4">
        <f t="shared" si="0"/>
        <v>416.35151999999999</v>
      </c>
      <c r="C6" s="4">
        <f t="shared" si="1"/>
        <v>499.62182399999995</v>
      </c>
      <c r="D6" s="4">
        <f t="shared" si="2"/>
        <v>599.54618879999987</v>
      </c>
      <c r="E6" s="5">
        <f t="shared" si="3"/>
        <v>8000000</v>
      </c>
      <c r="F6" s="4">
        <f t="shared" si="4"/>
        <v>19215</v>
      </c>
      <c r="G6" s="4">
        <f t="shared" si="5"/>
        <v>16012</v>
      </c>
      <c r="H6" s="4">
        <f t="shared" si="6"/>
        <v>13343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38.68*10.764</f>
        <v>416.35151999999999</v>
      </c>
      <c r="R6" s="2">
        <v>8000000</v>
      </c>
      <c r="S6" s="2" t="s">
        <v>88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>
      <c r="O22" s="10" t="s">
        <v>84</v>
      </c>
    </row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83</v>
      </c>
      <c r="G28" s="52">
        <f>40.97*10.764</f>
        <v>441.00107999999994</v>
      </c>
    </row>
    <row r="29" spans="1:19" s="10" customFormat="1" x14ac:dyDescent="0.25">
      <c r="C29" s="67" t="s">
        <v>1</v>
      </c>
      <c r="D29" s="67">
        <v>4600000</v>
      </c>
      <c r="F29" s="52" t="s">
        <v>71</v>
      </c>
      <c r="G29" s="52">
        <v>529</v>
      </c>
      <c r="H29" s="10">
        <f>G29/G28</f>
        <v>1.1995435476031036</v>
      </c>
    </row>
    <row r="30" spans="1:19" s="10" customFormat="1" x14ac:dyDescent="0.25">
      <c r="F30" s="52" t="s">
        <v>72</v>
      </c>
      <c r="G30" s="52">
        <v>16000</v>
      </c>
    </row>
    <row r="31" spans="1:19" s="10" customFormat="1" x14ac:dyDescent="0.25">
      <c r="C31" s="70"/>
      <c r="D31" s="70"/>
      <c r="F31" s="70" t="s">
        <v>73</v>
      </c>
      <c r="G31" s="70">
        <f>G28*G30</f>
        <v>7056017.2799999993</v>
      </c>
      <c r="H31" s="10">
        <f>G31/D29</f>
        <v>1.5339167999999999</v>
      </c>
    </row>
    <row r="32" spans="1:19" s="10" customFormat="1" x14ac:dyDescent="0.25">
      <c r="C32" s="70"/>
      <c r="D32" s="70"/>
      <c r="F32" s="70" t="s">
        <v>24</v>
      </c>
      <c r="G32" s="70">
        <f>G31*90%</f>
        <v>6350415.5519999992</v>
      </c>
    </row>
    <row r="33" spans="3:7" s="10" customFormat="1" x14ac:dyDescent="0.25">
      <c r="C33" s="70"/>
      <c r="D33" s="70"/>
      <c r="F33" s="70" t="s">
        <v>25</v>
      </c>
      <c r="G33" s="70">
        <f>G31*80%</f>
        <v>5644813.824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2024-10-09T07:22:34Z</dcterms:modified>
</cp:coreProperties>
</file>