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anacruz (West)\Gurunath Gajanan Dalvi\"/>
    </mc:Choice>
  </mc:AlternateContent>
  <xr:revisionPtr revIDLastSave="0" documentId="13_ncr:1_{F6526E9C-0FAA-4D42-B600-4278BD12FEA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4" l="1"/>
  <c r="G31" i="4"/>
  <c r="G29" i="4" l="1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<sst xmlns="http://schemas.openxmlformats.org/spreadsheetml/2006/main" count="129" uniqueCount="87">
  <si>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</si>
  <si>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</si>
  <si>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</si>
  <si>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</si>
  <si>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</si>
  <si>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</si>
  <si>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</si>
  <si>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</si>
  <si>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</si>
  <si>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</si>
  <si>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</si>
  <si>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</si>
  <si>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</si>
  <si>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</si>
  <si>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</si>
  <si>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</si>
  <si>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</si>
  <si>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</si>
  <si>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</si>
  <si>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</si>
  <si>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</si>
  <si>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</si>
  <si>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</si>
  <si>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</si>
  <si>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</si>
  <si>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</si>
  <si>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</si>
  <si>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</si>
  <si>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</si>
  <si>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</si>
  <si>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</si>
  <si>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</si>
  <si>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</si>
  <si>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</si>
  <si>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</si>
  <si>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</si>
  <si>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</si>
  <si>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</si>
  <si>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</si>
  <si>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</si>
  <si>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</si>
  <si>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</si>
  <si>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</si>
  <si>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</si>
  <si>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</si>
  <si>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</si>
  <si>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</si>
  <si>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</si>
  <si>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</si>
  <si>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</si>
  <si>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</si>
  <si>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</si>
  <si>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</si>
  <si>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</si>
  <si>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</si>
  <si>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</si>
  <si>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</si>
  <si>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</si>
  <si>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</si>
  <si>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</si>
  <si>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</si>
  <si>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</si>
  <si>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</si>
  <si>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</si>
  <si>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</si>
  <si>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</si>
  <si>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</si>
  <si>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</si>
  <si>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</si>
  <si>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</si>
  <si>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</si>
  <si>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</si>
  <si>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</si>
  <si>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</si>
  <si>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</si>
  <si>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</si>
  <si>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</si>
  <si>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</si>
  <si>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</si>
  <si>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</si>
  <si>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</si>
  <si>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</si>
  <si>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</si>
  <si>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Draft Agreement </t>
  </si>
  <si>
    <t>YOC - 2002</t>
  </si>
  <si>
    <t>IGR-18.07.24</t>
  </si>
  <si>
    <t>IGR-27.02.23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</si>
</sst>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B932F-2339-48FE-9331-409AB9DB0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42C7E-CADE-44C0-862A-46A87649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B8B07-18BF-4693-AC61-98DB6832E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E32A1E-F437-44A8-A174-9F071DBC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75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81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76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77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78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79</v>
      </c>
      <c r="C8" s="52">
        <f>C7*D13%</f>
        <v>250453.39799999999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80</v>
      </c>
      <c r="C9" s="57">
        <f>C6+C8</f>
        <v>279853.39799999999</v>
      </c>
      <c r="D9" s="58" t="s">
        <v>62</v>
      </c>
      <c r="E9" s="59">
        <f>C9/10.764</f>
        <v>25999.015050167225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22</v>
      </c>
      <c r="D13" s="65">
        <f>D12-C13</f>
        <v>78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H24" sqref="H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23000</v>
      </c>
      <c r="D3" s="22" t="s">
        <v>74</v>
      </c>
      <c r="E3" s="6" t="s">
        <v>82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20300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22</v>
      </c>
      <c r="D7" s="24">
        <v>2024</v>
      </c>
    </row>
    <row r="8" spans="1:5" x14ac:dyDescent="0.25">
      <c r="A8" s="15" t="s">
        <v>18</v>
      </c>
      <c r="B8" s="23"/>
      <c r="C8" s="24">
        <f>C9-C7</f>
        <v>38</v>
      </c>
      <c r="D8" s="24">
        <v>2002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33</v>
      </c>
      <c r="D10" s="24"/>
    </row>
    <row r="11" spans="1:5" x14ac:dyDescent="0.25">
      <c r="A11" s="15"/>
      <c r="B11" s="25"/>
      <c r="C11" s="26">
        <f>C10%</f>
        <v>0.33</v>
      </c>
      <c r="D11" s="26"/>
    </row>
    <row r="12" spans="1:5" x14ac:dyDescent="0.25">
      <c r="A12" s="15" t="s">
        <v>21</v>
      </c>
      <c r="B12" s="18"/>
      <c r="C12" s="19">
        <f>C6*C11</f>
        <v>891</v>
      </c>
      <c r="D12" s="22"/>
    </row>
    <row r="13" spans="1:5" x14ac:dyDescent="0.25">
      <c r="A13" s="15" t="s">
        <v>22</v>
      </c>
      <c r="B13" s="18"/>
      <c r="C13" s="19">
        <f>C6-C12</f>
        <v>1809</v>
      </c>
      <c r="D13" s="22"/>
    </row>
    <row r="14" spans="1:5" x14ac:dyDescent="0.25">
      <c r="A14" s="15" t="s">
        <v>15</v>
      </c>
      <c r="B14" s="18"/>
      <c r="C14" s="19">
        <f>C5</f>
        <v>20300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22109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225</v>
      </c>
      <c r="D18" s="24"/>
    </row>
    <row r="19" spans="1:5" x14ac:dyDescent="0.25">
      <c r="A19" s="15" t="s">
        <v>73</v>
      </c>
      <c r="B19" s="6"/>
      <c r="C19" s="30">
        <f>C18*C16</f>
        <v>4974525</v>
      </c>
      <c r="D19" s="72"/>
      <c r="E19" s="65"/>
    </row>
    <row r="20" spans="1:5" x14ac:dyDescent="0.25">
      <c r="A20" s="15" t="s">
        <v>24</v>
      </c>
      <c r="C20" s="31">
        <f>C19*98%</f>
        <v>4875034.5</v>
      </c>
      <c r="D20" s="30"/>
      <c r="E20" s="65"/>
    </row>
    <row r="21" spans="1:5" x14ac:dyDescent="0.25">
      <c r="A21" s="15" t="s">
        <v>25</v>
      </c>
      <c r="C21" s="31">
        <f>C19*80%</f>
        <v>3979620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607500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10363.59375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7" sqref="V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435</v>
      </c>
      <c r="C2" s="4">
        <f t="shared" ref="C2:C16" si="1">B2*1.2</f>
        <v>522</v>
      </c>
      <c r="D2" s="4">
        <f t="shared" ref="D2:D16" si="2">C2*1.2</f>
        <v>626.4</v>
      </c>
      <c r="E2" s="5">
        <f t="shared" ref="E2:E16" si="3">R2</f>
        <v>9550000</v>
      </c>
      <c r="F2" s="74">
        <f t="shared" ref="F2:F15" si="4">ROUND((E2/B2),0)</f>
        <v>21954</v>
      </c>
      <c r="G2" s="74">
        <f t="shared" ref="G2:G15" si="5">ROUND((E2/C2),0)</f>
        <v>18295</v>
      </c>
      <c r="H2" s="74">
        <f t="shared" ref="H2:H15" si="6">ROUND((E2/D2),0)</f>
        <v>15246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435</v>
      </c>
      <c r="R2" s="75">
        <v>9550000</v>
      </c>
      <c r="S2" s="2" t="s">
        <v>85</v>
      </c>
    </row>
    <row r="3" spans="1:19" x14ac:dyDescent="0.25">
      <c r="A3" s="4">
        <v>2</v>
      </c>
      <c r="B3" s="4">
        <f t="shared" si="0"/>
        <v>655</v>
      </c>
      <c r="C3" s="4">
        <f t="shared" si="1"/>
        <v>786</v>
      </c>
      <c r="D3" s="4">
        <f t="shared" si="2"/>
        <v>943.19999999999993</v>
      </c>
      <c r="E3" s="5">
        <f t="shared" si="3"/>
        <v>14421000</v>
      </c>
      <c r="F3" s="74">
        <f t="shared" si="4"/>
        <v>22017</v>
      </c>
      <c r="G3" s="74">
        <f t="shared" si="5"/>
        <v>18347</v>
      </c>
      <c r="H3" s="74">
        <f t="shared" si="6"/>
        <v>15289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655</v>
      </c>
      <c r="R3" s="75">
        <v>14421000</v>
      </c>
      <c r="S3" s="2" t="s">
        <v>86</v>
      </c>
    </row>
    <row r="4" spans="1:19" x14ac:dyDescent="0.25">
      <c r="A4" s="4">
        <v>3</v>
      </c>
      <c r="B4" s="4">
        <f t="shared" si="0"/>
        <v>187.5</v>
      </c>
      <c r="C4" s="4">
        <f t="shared" si="1"/>
        <v>225</v>
      </c>
      <c r="D4" s="4">
        <f t="shared" si="2"/>
        <v>270</v>
      </c>
      <c r="E4" s="5">
        <f t="shared" si="3"/>
        <v>4500000</v>
      </c>
      <c r="F4" s="74">
        <f t="shared" si="4"/>
        <v>24000</v>
      </c>
      <c r="G4" s="74">
        <f t="shared" si="5"/>
        <v>20000</v>
      </c>
      <c r="H4" s="74">
        <f t="shared" si="6"/>
        <v>16667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225</v>
      </c>
      <c r="Q4" s="7">
        <f t="shared" ref="Q4:Q10" si="10">P4/1.2</f>
        <v>187.5</v>
      </c>
      <c r="R4" s="75">
        <v>4500000</v>
      </c>
      <c r="S4" s="2"/>
    </row>
    <row r="5" spans="1:19" x14ac:dyDescent="0.25">
      <c r="A5" s="4">
        <v>4</v>
      </c>
      <c r="B5" s="4">
        <f t="shared" si="0"/>
        <v>200</v>
      </c>
      <c r="C5" s="4">
        <f t="shared" si="1"/>
        <v>240</v>
      </c>
      <c r="D5" s="4">
        <f t="shared" si="2"/>
        <v>288</v>
      </c>
      <c r="E5" s="5">
        <f t="shared" si="3"/>
        <v>4500000</v>
      </c>
      <c r="F5" s="74">
        <f t="shared" si="4"/>
        <v>22500</v>
      </c>
      <c r="G5" s="74">
        <f t="shared" si="5"/>
        <v>18750</v>
      </c>
      <c r="H5" s="74">
        <f t="shared" si="6"/>
        <v>15625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200</v>
      </c>
      <c r="R5" s="75">
        <v>4500000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83</v>
      </c>
      <c r="D28" s="67"/>
      <c r="F28" s="52" t="s">
        <v>82</v>
      </c>
      <c r="G28" s="52">
        <v>225</v>
      </c>
    </row>
    <row r="29" spans="1:19" s="10" customFormat="1" x14ac:dyDescent="0.25">
      <c r="C29" s="67" t="s">
        <v>1</v>
      </c>
      <c r="D29" s="67">
        <v>4200000</v>
      </c>
      <c r="F29" s="52" t="s">
        <v>71</v>
      </c>
      <c r="G29" s="52">
        <f>G28*1.2</f>
        <v>270</v>
      </c>
      <c r="H29" s="10">
        <f>G29/G28</f>
        <v>1.2</v>
      </c>
    </row>
    <row r="30" spans="1:19" s="10" customFormat="1" x14ac:dyDescent="0.25">
      <c r="F30" s="52" t="s">
        <v>72</v>
      </c>
      <c r="G30" s="52">
        <v>22000</v>
      </c>
    </row>
    <row r="31" spans="1:19" s="10" customFormat="1" x14ac:dyDescent="0.25">
      <c r="C31" s="70"/>
      <c r="D31" s="70"/>
      <c r="F31" s="70" t="s">
        <v>73</v>
      </c>
      <c r="G31" s="70">
        <f>G28*G30</f>
        <v>4950000</v>
      </c>
      <c r="H31" s="10">
        <f>G31/D29</f>
        <v>1.1785714285714286</v>
      </c>
    </row>
    <row r="32" spans="1:19" s="10" customFormat="1" x14ac:dyDescent="0.25">
      <c r="C32" s="70"/>
      <c r="D32" s="70"/>
      <c r="F32" s="70" t="s">
        <v>24</v>
      </c>
      <c r="G32" s="70">
        <f>G31*98%</f>
        <v>4851000</v>
      </c>
    </row>
    <row r="33" spans="3:7" s="10" customFormat="1" x14ac:dyDescent="0.25">
      <c r="C33" s="70"/>
      <c r="D33" s="70"/>
      <c r="F33" s="70" t="s">
        <v>25</v>
      </c>
      <c r="G33" s="70">
        <f>G31*80%</f>
        <v>3960000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2024-10-08T07:36:41Z</dcterms:modified>
</cp:coreProperties>
</file>