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RLP Vashi\AMBUJ KHUNTIA\"/>
    </mc:Choice>
  </mc:AlternateContent>
  <xr:revisionPtr revIDLastSave="0" documentId="13_ncr:1_{A9AC1903-D593-4730-9F6F-2D655AE5214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8" sheetId="20" r:id="rId8"/>
    <sheet name="Sheet7" sheetId="19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5" i="4" l="1"/>
  <c r="S5" i="4"/>
  <c r="Q31" i="4"/>
  <c r="Q32" i="4" s="1"/>
  <c r="Q30" i="4"/>
  <c r="Q29" i="4"/>
  <c r="Q28" i="4"/>
  <c r="Q26" i="4"/>
  <c r="Q25" i="4"/>
  <c r="Q24" i="4"/>
  <c r="Q23" i="4"/>
  <c r="Q22" i="4"/>
  <c r="Q21" i="4"/>
  <c r="Q3" i="4" l="1"/>
  <c r="C11" i="4"/>
  <c r="C12" i="4"/>
  <c r="C13" i="4"/>
  <c r="C14" i="4"/>
  <c r="C15" i="4"/>
  <c r="C2" i="4"/>
  <c r="Q11" i="4"/>
  <c r="Q12" i="4"/>
  <c r="Q13" i="4"/>
  <c r="Q14" i="4"/>
  <c r="Q15" i="4"/>
  <c r="P2" i="4"/>
  <c r="H21" i="4" l="1"/>
  <c r="I19" i="4"/>
  <c r="P12" i="4" l="1"/>
  <c r="P11" i="4"/>
  <c r="P10" i="4"/>
  <c r="P9" i="4"/>
  <c r="P8" i="4"/>
  <c r="P7" i="4"/>
  <c r="P6" i="4"/>
  <c r="P5" i="4"/>
  <c r="P4" i="4"/>
  <c r="P3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A12" i="4"/>
  <c r="B11" i="4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<sst xmlns="http://schemas.openxmlformats.org/spreadsheetml/2006/main" count="26" uniqueCount="23">
  <si>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</si>
  <si>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</si>
  <si>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</si>
  <si>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</si>
  <si>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</si>
  <si>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</si>
  <si>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</si>
  <si>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</si>
  <si>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</si>
  <si>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</si>
  <si>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</si>
  <si>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</si>
  <si>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</si>
  <si>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102, 1st Floor, VINAYAK CHHAYA, Plot No. 87C, Sector 23, Village - Taloja, Taluka - Panvel, </t>
  </si>
  <si>
    <t>rera ca</t>
  </si>
  <si>
    <t>rate</t>
  </si>
  <si>
    <t>fmv</t>
  </si>
  <si>
    <t>draft agreement  - 33 lakh</t>
  </si>
  <si>
    <t>12.07.24</t>
  </si>
  <si>
    <t>mca</t>
  </si>
  <si>
    <t>bal</t>
  </si>
  <si>
    <t>ls -40 lakhs</t>
  </si>
  <si>
    <t>14.5.24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</si>
</sst>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46</xdr:row>
      <xdr:rowOff>163107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24AEDA8-AC30-4BAE-B07D-EFA8C1224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468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50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5CC833-4266-4D38-BD53-18F93B1F8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458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572771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CDB883-103F-47A8-B209-03C4365F4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07171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29CFD4-D65F-4459-AF7E-D5DD10C8C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58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429876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7C1ADB-04E2-4D8C-95AC-302738C7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64276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420350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2B17F9-A4CC-409C-8FFB-631D70F58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54750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2CAC63-9554-436F-A81C-7B34ADF0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78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572771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F133D1-F46D-4538-B406-CF31D5115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07171" cy="86308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69D3D5-07AC-47E9-9AE4-6D8AF611E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C1" zoomScaleNormal="100" workbookViewId="0">
      <selection activeCell="R5" sqref="R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415</v>
      </c>
      <c r="C2" s="4">
        <f>B2*1.1</f>
        <v>456.50000000000006</v>
      </c>
      <c r="D2" s="4">
        <f t="shared" ref="D2:D13" si="2">C2*1.2</f>
        <v>547.80000000000007</v>
      </c>
      <c r="E2" s="5">
        <f t="shared" ref="E2:E13" si="3">R2</f>
        <v>3850000</v>
      </c>
      <c r="F2" s="10">
        <f t="shared" ref="F2:F13" si="4">ROUND((E2/B2),0)</f>
        <v>9277</v>
      </c>
      <c r="G2" s="10">
        <f t="shared" ref="G2:G13" si="5">ROUND((E2/C2),0)</f>
        <v>8434</v>
      </c>
      <c r="H2" s="10">
        <f t="shared" ref="H2:H13" si="6">ROUND((E2/D2),0)</f>
        <v>7028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415</v>
      </c>
      <c r="R2" s="2">
        <v>3850000</v>
      </c>
      <c r="S2" s="8"/>
      <c r="T2" s="8"/>
    </row>
    <row r="3" spans="1:20" x14ac:dyDescent="0.25">
      <c r="A3" s="4">
        <f t="shared" si="0"/>
        <v>0</v>
      </c>
      <c r="B3" s="4">
        <f t="shared" si="1"/>
        <v>315.49283999999994</v>
      </c>
      <c r="C3" s="4">
        <f t="shared" ref="C3:C15" si="9">B3*1.1</f>
        <v>347.04212399999994</v>
      </c>
      <c r="D3" s="4">
        <f t="shared" si="2"/>
        <v>416.45054879999992</v>
      </c>
      <c r="E3" s="5">
        <f t="shared" si="3"/>
        <v>3350000</v>
      </c>
      <c r="F3" s="15">
        <f t="shared" si="4"/>
        <v>10618</v>
      </c>
      <c r="G3" s="10">
        <f t="shared" si="5"/>
        <v>9653</v>
      </c>
      <c r="H3" s="10">
        <f t="shared" si="6"/>
        <v>8044</v>
      </c>
      <c r="I3" s="4" t="e">
        <f>#REF!</f>
        <v>#REF!</v>
      </c>
      <c r="J3" s="4" t="str">
        <f t="shared" si="7"/>
        <v>12.07.24</v>
      </c>
      <c r="O3">
        <v>0</v>
      </c>
      <c r="P3">
        <f t="shared" si="8"/>
        <v>0</v>
      </c>
      <c r="Q3">
        <f>29.31*10.764</f>
        <v>315.49283999999994</v>
      </c>
      <c r="R3" s="2">
        <v>3350000</v>
      </c>
      <c r="S3" s="8" t="s">
        <v>18</v>
      </c>
      <c r="T3" s="8"/>
    </row>
    <row r="4" spans="1:20" x14ac:dyDescent="0.25">
      <c r="A4" s="4">
        <f t="shared" si="0"/>
        <v>0</v>
      </c>
      <c r="B4" s="4">
        <f t="shared" si="1"/>
        <v>420</v>
      </c>
      <c r="C4" s="4">
        <f t="shared" si="9"/>
        <v>462.00000000000006</v>
      </c>
      <c r="D4" s="4">
        <f t="shared" si="2"/>
        <v>554.40000000000009</v>
      </c>
      <c r="E4" s="5">
        <f t="shared" si="3"/>
        <v>4000000</v>
      </c>
      <c r="F4" s="10">
        <f t="shared" si="4"/>
        <v>9524</v>
      </c>
      <c r="G4" s="10">
        <f t="shared" si="5"/>
        <v>8658</v>
      </c>
      <c r="H4" s="10">
        <f t="shared" si="6"/>
        <v>7215</v>
      </c>
      <c r="I4" s="4" t="e">
        <f>#REF!</f>
        <v>#REF!</v>
      </c>
      <c r="J4" s="4">
        <f>S5</f>
        <v>29.571999999999999</v>
      </c>
      <c r="O4">
        <v>0</v>
      </c>
      <c r="P4">
        <f t="shared" si="8"/>
        <v>0</v>
      </c>
      <c r="Q4">
        <v>420</v>
      </c>
      <c r="R4" s="2">
        <v>4000000</v>
      </c>
      <c r="T4" s="8"/>
    </row>
    <row r="5" spans="1:20" x14ac:dyDescent="0.25">
      <c r="A5" s="4">
        <f t="shared" si="0"/>
        <v>0</v>
      </c>
      <c r="B5" s="4">
        <f t="shared" si="1"/>
        <v>318.31300799999997</v>
      </c>
      <c r="C5" s="4">
        <f t="shared" si="9"/>
        <v>350.14430879999998</v>
      </c>
      <c r="D5" s="4">
        <f t="shared" si="2"/>
        <v>420.17317055999996</v>
      </c>
      <c r="E5" s="5">
        <f t="shared" si="3"/>
        <v>3100000</v>
      </c>
      <c r="F5" s="15">
        <f t="shared" si="4"/>
        <v>9739</v>
      </c>
      <c r="G5" s="10">
        <f t="shared" si="5"/>
        <v>8853</v>
      </c>
      <c r="H5" s="10">
        <f t="shared" si="6"/>
        <v>7378</v>
      </c>
      <c r="I5" s="4" t="e">
        <f>#REF!</f>
        <v>#REF!</v>
      </c>
      <c r="J5" s="4" t="e">
        <f>#REF!</f>
        <v>#REF!</v>
      </c>
      <c r="O5">
        <v>0</v>
      </c>
      <c r="P5">
        <f t="shared" si="8"/>
        <v>0</v>
      </c>
      <c r="Q5">
        <f>S5*10.764</f>
        <v>318.31300799999997</v>
      </c>
      <c r="R5" s="2">
        <v>3100000</v>
      </c>
      <c r="S5" s="8">
        <f>27.95+1.622</f>
        <v>29.571999999999999</v>
      </c>
      <c r="T5" s="8" t="s">
        <v>22</v>
      </c>
    </row>
    <row r="6" spans="1:20" x14ac:dyDescent="0.25">
      <c r="A6" s="4">
        <f t="shared" si="0"/>
        <v>0</v>
      </c>
      <c r="B6" s="4">
        <f t="shared" si="1"/>
        <v>500</v>
      </c>
      <c r="C6" s="4">
        <f t="shared" si="9"/>
        <v>550</v>
      </c>
      <c r="D6" s="4">
        <f t="shared" si="2"/>
        <v>660</v>
      </c>
      <c r="E6" s="5">
        <f t="shared" si="3"/>
        <v>5700000</v>
      </c>
      <c r="F6" s="10">
        <f t="shared" si="4"/>
        <v>11400</v>
      </c>
      <c r="G6" s="10">
        <f t="shared" si="5"/>
        <v>10364</v>
      </c>
      <c r="H6" s="10">
        <f t="shared" si="6"/>
        <v>8636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500</v>
      </c>
      <c r="R6" s="2">
        <v>5700000</v>
      </c>
      <c r="S6" s="8"/>
      <c r="T6" s="8"/>
    </row>
    <row r="7" spans="1:20" x14ac:dyDescent="0.25">
      <c r="A7" s="4">
        <f t="shared" si="0"/>
        <v>0</v>
      </c>
      <c r="B7" s="4">
        <f t="shared" si="1"/>
        <v>245</v>
      </c>
      <c r="C7" s="4">
        <f t="shared" si="9"/>
        <v>269.5</v>
      </c>
      <c r="D7" s="4">
        <f t="shared" si="2"/>
        <v>323.39999999999998</v>
      </c>
      <c r="E7" s="5">
        <f t="shared" si="3"/>
        <v>3500000</v>
      </c>
      <c r="F7" s="10">
        <f t="shared" si="4"/>
        <v>14286</v>
      </c>
      <c r="G7" s="10">
        <f t="shared" si="5"/>
        <v>12987</v>
      </c>
      <c r="H7" s="10">
        <f t="shared" si="6"/>
        <v>10823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245</v>
      </c>
      <c r="R7" s="2">
        <v>3500000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404</v>
      </c>
      <c r="C8" s="4">
        <f t="shared" si="9"/>
        <v>444.40000000000003</v>
      </c>
      <c r="D8" s="4">
        <f t="shared" si="2"/>
        <v>533.28</v>
      </c>
      <c r="E8" s="5">
        <f t="shared" si="3"/>
        <v>5100000</v>
      </c>
      <c r="F8" s="15">
        <f t="shared" si="4"/>
        <v>12624</v>
      </c>
      <c r="G8" s="10">
        <f t="shared" si="5"/>
        <v>11476</v>
      </c>
      <c r="H8" s="10">
        <f t="shared" si="6"/>
        <v>9563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404</v>
      </c>
      <c r="R8" s="2">
        <v>5100000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400</v>
      </c>
      <c r="C9" s="4">
        <f t="shared" si="9"/>
        <v>440.00000000000006</v>
      </c>
      <c r="D9" s="4">
        <f t="shared" si="2"/>
        <v>528</v>
      </c>
      <c r="E9" s="5">
        <f t="shared" si="3"/>
        <v>5500000</v>
      </c>
      <c r="F9" s="10">
        <f t="shared" si="4"/>
        <v>13750</v>
      </c>
      <c r="G9" s="10">
        <f t="shared" si="5"/>
        <v>12500</v>
      </c>
      <c r="H9" s="10">
        <f t="shared" si="6"/>
        <v>10417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400</v>
      </c>
      <c r="R9" s="2">
        <v>5500000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245</v>
      </c>
      <c r="C10" s="4">
        <f t="shared" si="9"/>
        <v>269.5</v>
      </c>
      <c r="D10" s="4">
        <f t="shared" si="2"/>
        <v>323.39999999999998</v>
      </c>
      <c r="E10" s="5">
        <f t="shared" si="3"/>
        <v>3500000</v>
      </c>
      <c r="F10" s="15">
        <f t="shared" si="4"/>
        <v>14286</v>
      </c>
      <c r="G10" s="10">
        <f t="shared" si="5"/>
        <v>12987</v>
      </c>
      <c r="H10" s="10">
        <f t="shared" si="6"/>
        <v>10823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245</v>
      </c>
      <c r="R10" s="2">
        <v>3500000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7:Q15" si="10">P11/1.1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14</v>
      </c>
      <c r="H19">
        <v>318</v>
      </c>
      <c r="I19">
        <f>29.55*10.764</f>
        <v>318.07619999999997</v>
      </c>
    </row>
    <row r="20" spans="7:24" x14ac:dyDescent="0.25">
      <c r="G20" t="s">
        <v>15</v>
      </c>
      <c r="H20">
        <v>11000</v>
      </c>
      <c r="O20" t="s">
        <v>19</v>
      </c>
    </row>
    <row r="21" spans="7:24" x14ac:dyDescent="0.25">
      <c r="G21" t="s">
        <v>16</v>
      </c>
      <c r="H21">
        <f>H20*H19</f>
        <v>3498000</v>
      </c>
      <c r="O21">
        <v>14.82</v>
      </c>
      <c r="P21">
        <v>8.81</v>
      </c>
      <c r="Q21">
        <f>P21*O21</f>
        <v>130.5642</v>
      </c>
    </row>
    <row r="22" spans="7:24" x14ac:dyDescent="0.25">
      <c r="G22" s="6"/>
      <c r="H22" s="6"/>
      <c r="I22" s="16"/>
      <c r="O22">
        <v>5.64</v>
      </c>
      <c r="P22">
        <v>9.23</v>
      </c>
      <c r="Q22">
        <f t="shared" ref="Q22:Q25" si="19">P22*O22</f>
        <v>52.057200000000002</v>
      </c>
    </row>
    <row r="23" spans="7:24" x14ac:dyDescent="0.25">
      <c r="O23">
        <v>5.6</v>
      </c>
      <c r="P23">
        <v>3.6</v>
      </c>
      <c r="Q23">
        <f t="shared" si="19"/>
        <v>20.16</v>
      </c>
    </row>
    <row r="24" spans="7:24" x14ac:dyDescent="0.25">
      <c r="O24">
        <v>2.78</v>
      </c>
      <c r="P24" s="11">
        <v>3.74</v>
      </c>
      <c r="Q24">
        <f t="shared" si="19"/>
        <v>10.3972</v>
      </c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O25">
        <v>8.9700000000000006</v>
      </c>
      <c r="P25" s="11">
        <v>9.2799999999999994</v>
      </c>
      <c r="Q25">
        <f t="shared" si="19"/>
        <v>83.241600000000005</v>
      </c>
      <c r="R25" s="14"/>
      <c r="T25" s="14"/>
      <c r="U25" s="14"/>
      <c r="V25" s="11"/>
      <c r="W25" s="11"/>
      <c r="X25" s="11"/>
    </row>
    <row r="26" spans="7:24" x14ac:dyDescent="0.25">
      <c r="G26" t="s">
        <v>21</v>
      </c>
      <c r="P26" s="11"/>
      <c r="Q26" s="11">
        <f>SUM(Q21:Q25)</f>
        <v>296.42020000000002</v>
      </c>
      <c r="R26" s="11"/>
      <c r="T26" s="11"/>
      <c r="U26" s="11"/>
      <c r="V26" s="11"/>
      <c r="W26" s="11"/>
      <c r="X26" s="11"/>
    </row>
    <row r="27" spans="7:24" x14ac:dyDescent="0.25">
      <c r="O27" t="s">
        <v>20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O28">
        <v>8.6</v>
      </c>
      <c r="P28" s="11">
        <v>2.8</v>
      </c>
      <c r="Q28" s="11">
        <f>P28*O28</f>
        <v>24.08</v>
      </c>
      <c r="R28" s="12"/>
      <c r="T28" s="12"/>
      <c r="U28" s="12"/>
      <c r="V28" s="11"/>
      <c r="W28" s="11"/>
      <c r="X28" s="11"/>
    </row>
    <row r="29" spans="7:24" x14ac:dyDescent="0.25">
      <c r="O29">
        <v>5.64</v>
      </c>
      <c r="P29" s="11">
        <v>2</v>
      </c>
      <c r="Q29" s="11">
        <f t="shared" ref="Q29:Q30" si="20">P29*O29</f>
        <v>11.28</v>
      </c>
      <c r="R29" s="11"/>
      <c r="T29" s="11"/>
      <c r="U29" s="11"/>
      <c r="V29" s="11"/>
      <c r="W29" s="11"/>
      <c r="X29" s="11"/>
    </row>
    <row r="30" spans="7:24" x14ac:dyDescent="0.25">
      <c r="O30">
        <v>2</v>
      </c>
      <c r="P30" s="11">
        <v>8.6999999999999993</v>
      </c>
      <c r="Q30" s="11">
        <f t="shared" si="20"/>
        <v>17.399999999999999</v>
      </c>
      <c r="R30" s="11"/>
      <c r="T30" s="11"/>
      <c r="U30" s="11"/>
      <c r="V30" s="11"/>
      <c r="W30" s="11"/>
      <c r="X30" s="11"/>
    </row>
    <row r="31" spans="7:24" x14ac:dyDescent="0.25">
      <c r="P31" s="11"/>
      <c r="Q31" s="11">
        <f>SUM(Q28:Q30)</f>
        <v>52.76</v>
      </c>
      <c r="R31" s="11"/>
      <c r="T31" s="11"/>
      <c r="U31" s="11"/>
      <c r="V31" s="11"/>
      <c r="W31" s="11"/>
      <c r="X31" s="11"/>
    </row>
    <row r="32" spans="7:24" x14ac:dyDescent="0.25">
      <c r="P32" s="11"/>
      <c r="Q32" s="11">
        <f>Q31+Q26</f>
        <v>349.18020000000001</v>
      </c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W31" sqref="W3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Sheet8</vt:lpstr>
      <vt:lpstr>Sheet7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2024-10-17T09:29:52Z</dcterms:modified>
</cp:coreProperties>
</file>