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Hitesh Vijaykumar Dave - SBI\"/>
    </mc:Choice>
  </mc:AlternateContent>
  <xr:revisionPtr revIDLastSave="0" documentId="13_ncr:1_{37E90800-B865-420F-8BB3-D40DC460963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9" i="17" l="1"/>
  <c r="S15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<sst xmlns="http://schemas.openxmlformats.org/spreadsheetml/2006/main" count="50" uniqueCount="43">
  <si>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</si>
  <si>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</si>
  <si>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</si>
  <si>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</si>
  <si>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</si>
  <si>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</si>
  <si>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</si>
  <si>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</si>
  <si>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</si>
  <si>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</si>
  <si>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</si>
  <si>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</si>
  <si>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</si>
  <si>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</si>
  <si>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</si>
  <si>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</si>
  <si>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</si>
  <si>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</si>
  <si>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</si>
  <si>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</si>
  <si>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</si>
  <si>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</si>
  <si>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</si>
  <si>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</si>
  <si>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</si>
  <si>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</si>
  <si>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</si>
  <si>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</si>
  <si>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</si>
  <si>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</si>
  <si>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</si>
  <si>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</si>
  <si>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</si>
  <si>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</si>
  <si>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</si>
  <si>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</si>
  <si>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</si>
  <si>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</si>
  <si>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</si>
  <si>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State Bank of India ( Racpc Borivali West Shimpoli Road )  - Hitesh Vijaykumar Dave &amp; Shreyansh Hitesh Dave</t>
  </si>
  <si>
    <t>As per OC</t>
  </si>
  <si>
    <t>Agree BUA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</si>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</sst>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42</xdr:row>
      <xdr:rowOff>20106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33B7C-D605-478F-B275-604E01496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563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</xdr:row>
      <xdr:rowOff>9525</xdr:rowOff>
    </xdr:from>
    <xdr:to>
      <xdr:col>16</xdr:col>
      <xdr:colOff>229824</xdr:colOff>
      <xdr:row>38</xdr:row>
      <xdr:rowOff>143877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646387-875B-4697-A95E-B3611FA0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200025"/>
          <a:ext cx="8773749" cy="71828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466725</xdr:colOff>
      <xdr:row>3</xdr:row>
      <xdr:rowOff>171450</xdr:rowOff>
    </xdr:from>
    <xdr:to>
      <xdr:col>17</xdr:col>
      <xdr:colOff>163159</xdr:colOff>
      <xdr:row>44</xdr:row>
      <xdr:rowOff>172540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0ADCA-0A4E-49DC-A468-9F72C015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" y="742950"/>
          <a:ext cx="8840434" cy="78115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BCBF4-D4D8-4487-8404-4DC75209C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6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44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63C72-67A6-4F0B-848B-BC28985B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268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9B169-3ED1-4039-B2A4-C6A0B29D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116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35</xdr:row>
      <xdr:rowOff>115173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88480-3C89-47D8-B482-B376B39DC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2587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41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871E7D-C134-44DE-AC28-C6A009CE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649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B89B58-AD38-405E-8D71-79DE32B6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906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1D781-9708-44DB-A908-C8F82978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935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41E3F-26E1-40E8-B86E-815D1F3B6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592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9122FA-92DF-459D-A287-D990D8E3D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106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21" sqref="U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376.66666666666669</v>
      </c>
      <c r="C3" s="4">
        <f>B3*1.2</f>
        <v>452</v>
      </c>
      <c r="D3" s="4">
        <f t="shared" ref="D3:D14" si="2">C3*1.2</f>
        <v>542.4</v>
      </c>
      <c r="E3" s="5">
        <f t="shared" ref="E3:E14" si="3">R3</f>
        <v>10000000</v>
      </c>
      <c r="F3" s="9">
        <f t="shared" ref="F3:F14" si="4">ROUND((E3/B3),0)</f>
        <v>26549</v>
      </c>
      <c r="G3" s="9">
        <f t="shared" ref="G3:G14" si="5">ROUND((E3/C3),0)</f>
        <v>22124</v>
      </c>
      <c r="H3" s="9">
        <f t="shared" ref="H3:H14" si="6">ROUND((E3/D3),0)</f>
        <v>18437</v>
      </c>
      <c r="I3" s="4" t="e">
        <f>#REF!</f>
        <v>#REF!</v>
      </c>
      <c r="J3" s="4">
        <f t="shared" ref="J3:J14" si="7">S3</f>
        <v>0</v>
      </c>
      <c r="O3">
        <v>0</v>
      </c>
      <c r="P3">
        <v>452</v>
      </c>
      <c r="Q3">
        <f t="shared" ref="P3:Q14" si="8">P3/1.2</f>
        <v>376.66666666666669</v>
      </c>
      <c r="R3" s="2">
        <v>10000000</v>
      </c>
    </row>
    <row r="4" spans="1:20" s="41" customFormat="1" x14ac:dyDescent="0.25">
      <c r="A4" s="42">
        <f t="shared" ref="A4:A9" si="9">N4</f>
        <v>0</v>
      </c>
      <c r="B4" s="42">
        <f t="shared" ref="B4:B9" si="10">Q4</f>
        <v>376.66666666666669</v>
      </c>
      <c r="C4" s="42">
        <f t="shared" ref="C4:C9" si="11">B4*1.2</f>
        <v>452</v>
      </c>
      <c r="D4" s="42">
        <f t="shared" ref="D4:D9" si="12">C4*1.2</f>
        <v>542.4</v>
      </c>
      <c r="E4" s="43">
        <f t="shared" ref="E4:E9" si="13">R4</f>
        <v>9900000</v>
      </c>
      <c r="F4" s="42">
        <f t="shared" ref="F4:F9" si="14">ROUND((E4/B4),0)</f>
        <v>26283</v>
      </c>
      <c r="G4" s="42">
        <f t="shared" ref="G4:G9" si="15">ROUND((E4/C4),0)</f>
        <v>21903</v>
      </c>
      <c r="H4" s="42">
        <f t="shared" ref="H4:H9" si="16">ROUND((E4/D4),0)</f>
        <v>18252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v>452</v>
      </c>
      <c r="Q4" s="41">
        <f t="shared" ref="Q4:Q9" si="18">P4/1.2</f>
        <v>376.66666666666669</v>
      </c>
      <c r="R4" s="44">
        <v>9900000</v>
      </c>
    </row>
    <row r="5" spans="1:20" s="41" customFormat="1" x14ac:dyDescent="0.25">
      <c r="A5" s="42">
        <f t="shared" si="9"/>
        <v>0</v>
      </c>
      <c r="B5" s="42">
        <f t="shared" si="10"/>
        <v>373.33333333333337</v>
      </c>
      <c r="C5" s="42">
        <f t="shared" si="11"/>
        <v>448.00000000000006</v>
      </c>
      <c r="D5" s="42">
        <f t="shared" si="12"/>
        <v>537.6</v>
      </c>
      <c r="E5" s="43">
        <f t="shared" si="13"/>
        <v>9000000</v>
      </c>
      <c r="F5" s="42">
        <f t="shared" si="14"/>
        <v>24107</v>
      </c>
      <c r="G5" s="42">
        <f t="shared" si="15"/>
        <v>20089</v>
      </c>
      <c r="H5" s="42">
        <f t="shared" si="16"/>
        <v>16741</v>
      </c>
      <c r="I5" s="42" t="e">
        <f>#REF!</f>
        <v>#REF!</v>
      </c>
      <c r="J5" s="42">
        <f t="shared" si="17"/>
        <v>0</v>
      </c>
      <c r="O5" s="41">
        <v>0</v>
      </c>
      <c r="P5" s="41">
        <v>448</v>
      </c>
      <c r="Q5" s="41">
        <f t="shared" si="18"/>
        <v>373.33333333333337</v>
      </c>
      <c r="R5" s="44">
        <v>9000000</v>
      </c>
    </row>
    <row r="6" spans="1:20" x14ac:dyDescent="0.25">
      <c r="A6" s="4">
        <f t="shared" si="9"/>
        <v>0</v>
      </c>
      <c r="B6" s="4">
        <f t="shared" si="10"/>
        <v>373.33333333333337</v>
      </c>
      <c r="C6" s="4">
        <f t="shared" si="11"/>
        <v>448.00000000000006</v>
      </c>
      <c r="D6" s="4">
        <f t="shared" si="12"/>
        <v>537.6</v>
      </c>
      <c r="E6" s="5">
        <f t="shared" si="13"/>
        <v>9150000</v>
      </c>
      <c r="F6" s="9">
        <f t="shared" si="14"/>
        <v>24509</v>
      </c>
      <c r="G6" s="9">
        <f t="shared" si="15"/>
        <v>20424</v>
      </c>
      <c r="H6" s="9">
        <f t="shared" si="16"/>
        <v>17020</v>
      </c>
      <c r="I6" s="4" t="e">
        <f>#REF!</f>
        <v>#REF!</v>
      </c>
      <c r="J6" s="4">
        <f t="shared" si="17"/>
        <v>0</v>
      </c>
      <c r="O6">
        <v>0</v>
      </c>
      <c r="P6">
        <v>448</v>
      </c>
      <c r="Q6">
        <f t="shared" si="18"/>
        <v>373.33333333333337</v>
      </c>
      <c r="R6" s="2">
        <v>9150000</v>
      </c>
    </row>
    <row r="7" spans="1:20" x14ac:dyDescent="0.25">
      <c r="A7" s="4">
        <f t="shared" si="9"/>
        <v>0</v>
      </c>
      <c r="B7" s="4">
        <f t="shared" si="10"/>
        <v>470.83333333333337</v>
      </c>
      <c r="C7" s="4">
        <f t="shared" si="11"/>
        <v>565</v>
      </c>
      <c r="D7" s="4">
        <f t="shared" si="12"/>
        <v>678</v>
      </c>
      <c r="E7" s="5">
        <f t="shared" si="13"/>
        <v>11800000</v>
      </c>
      <c r="F7" s="9">
        <f t="shared" si="14"/>
        <v>25062</v>
      </c>
      <c r="G7" s="9">
        <f t="shared" si="15"/>
        <v>20885</v>
      </c>
      <c r="H7" s="9">
        <f t="shared" si="16"/>
        <v>17404</v>
      </c>
      <c r="I7" s="4" t="e">
        <f>#REF!</f>
        <v>#REF!</v>
      </c>
      <c r="J7" s="4">
        <f t="shared" si="17"/>
        <v>0</v>
      </c>
      <c r="O7">
        <v>0</v>
      </c>
      <c r="P7">
        <v>565</v>
      </c>
      <c r="Q7">
        <f t="shared" si="18"/>
        <v>470.83333333333337</v>
      </c>
      <c r="R7" s="2">
        <v>11800000</v>
      </c>
    </row>
    <row r="8" spans="1:20" x14ac:dyDescent="0.25">
      <c r="A8" s="4">
        <f t="shared" si="9"/>
        <v>0</v>
      </c>
      <c r="B8" s="4" t="str">
        <f t="shared" si="10"/>
        <v>s</v>
      </c>
      <c r="C8" s="4" t="e">
        <f t="shared" si="11"/>
        <v>#VALUE!</v>
      </c>
      <c r="D8" s="4" t="e">
        <f t="shared" si="12"/>
        <v>#VALUE!</v>
      </c>
      <c r="E8" s="5">
        <f t="shared" si="13"/>
        <v>0</v>
      </c>
      <c r="F8" s="9" t="e">
        <f t="shared" si="14"/>
        <v>#VALUE!</v>
      </c>
      <c r="G8" s="9" t="e">
        <f t="shared" si="15"/>
        <v>#VALUE!</v>
      </c>
      <c r="H8" s="9" t="e">
        <f t="shared" si="16"/>
        <v>#VALUE!</v>
      </c>
      <c r="I8" s="4" t="e">
        <f>#REF!</f>
        <v>#REF!</v>
      </c>
      <c r="J8" s="4">
        <f t="shared" si="17"/>
        <v>0</v>
      </c>
      <c r="O8">
        <v>0</v>
      </c>
      <c r="P8">
        <f t="shared" ref="P8:P9" si="19">O8/1.2</f>
        <v>0</v>
      </c>
      <c r="Q8" t="s">
        <v>42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729.16666666666674</v>
      </c>
      <c r="C16" s="4">
        <f>B16*1.2</f>
        <v>875.00000000000011</v>
      </c>
      <c r="D16" s="4">
        <f t="shared" ref="D16:D28" si="34">C16*1.2</f>
        <v>1050</v>
      </c>
      <c r="E16" s="5">
        <f t="shared" ref="E16:E28" si="35">R16</f>
        <v>17000000</v>
      </c>
      <c r="F16" s="9">
        <f t="shared" ref="F16:F28" si="36">ROUND((E16/B16),0)</f>
        <v>23314</v>
      </c>
      <c r="G16" s="9">
        <f t="shared" ref="G16:G28" si="37">ROUND((E16/C16),0)</f>
        <v>19429</v>
      </c>
      <c r="H16" s="9">
        <f t="shared" ref="H16:H28" si="38">ROUND((E16/D16),0)</f>
        <v>16190</v>
      </c>
      <c r="I16" s="4" t="e">
        <f>#REF!</f>
        <v>#REF!</v>
      </c>
      <c r="J16" s="4">
        <f t="shared" ref="J16:J28" si="39">S16</f>
        <v>0</v>
      </c>
      <c r="O16">
        <v>0</v>
      </c>
      <c r="P16">
        <v>875</v>
      </c>
      <c r="Q16">
        <f t="shared" ref="P16:Q28" si="40">P16/1.2</f>
        <v>729.16666666666674</v>
      </c>
      <c r="R16" s="2">
        <v>17000000</v>
      </c>
    </row>
    <row r="17" spans="1:24" x14ac:dyDescent="0.25">
      <c r="A17" s="4">
        <f t="shared" si="32"/>
        <v>0</v>
      </c>
      <c r="B17" s="4">
        <f t="shared" si="33"/>
        <v>729.16666666666674</v>
      </c>
      <c r="C17" s="4">
        <f t="shared" ref="C17:C28" si="41">B17*1.2</f>
        <v>875.00000000000011</v>
      </c>
      <c r="D17" s="4">
        <f t="shared" si="34"/>
        <v>1050</v>
      </c>
      <c r="E17" s="5">
        <f t="shared" si="35"/>
        <v>17500000</v>
      </c>
      <c r="F17" s="9">
        <f t="shared" si="36"/>
        <v>24000</v>
      </c>
      <c r="G17" s="9">
        <f t="shared" si="37"/>
        <v>20000</v>
      </c>
      <c r="H17" s="9">
        <f t="shared" si="38"/>
        <v>16667</v>
      </c>
      <c r="I17" s="4" t="e">
        <f>#REF!</f>
        <v>#REF!</v>
      </c>
      <c r="J17" s="4">
        <f t="shared" si="39"/>
        <v>0</v>
      </c>
      <c r="O17">
        <v>0</v>
      </c>
      <c r="P17">
        <v>875</v>
      </c>
      <c r="Q17">
        <f t="shared" si="40"/>
        <v>729.16666666666674</v>
      </c>
      <c r="R17" s="2">
        <v>17500000</v>
      </c>
    </row>
    <row r="18" spans="1:24" x14ac:dyDescent="0.25">
      <c r="A18" s="4">
        <f t="shared" si="32"/>
        <v>0</v>
      </c>
      <c r="B18" s="4">
        <f t="shared" si="33"/>
        <v>729.16666666666674</v>
      </c>
      <c r="C18" s="4">
        <f t="shared" si="41"/>
        <v>875.00000000000011</v>
      </c>
      <c r="D18" s="4">
        <f t="shared" si="34"/>
        <v>1050</v>
      </c>
      <c r="E18" s="5">
        <f t="shared" si="35"/>
        <v>18000000</v>
      </c>
      <c r="F18" s="9">
        <f t="shared" si="36"/>
        <v>24686</v>
      </c>
      <c r="G18" s="9">
        <f t="shared" si="37"/>
        <v>20571</v>
      </c>
      <c r="H18" s="9">
        <f t="shared" si="38"/>
        <v>17143</v>
      </c>
      <c r="I18" s="4" t="e">
        <f>#REF!</f>
        <v>#REF!</v>
      </c>
      <c r="J18" s="4">
        <f t="shared" si="39"/>
        <v>0</v>
      </c>
      <c r="O18">
        <v>0</v>
      </c>
      <c r="P18">
        <v>875</v>
      </c>
      <c r="Q18">
        <f t="shared" si="40"/>
        <v>729.16666666666674</v>
      </c>
      <c r="R18" s="2">
        <v>18000000</v>
      </c>
    </row>
    <row r="19" spans="1:24" x14ac:dyDescent="0.25">
      <c r="A19" s="4">
        <f t="shared" si="32"/>
        <v>0</v>
      </c>
      <c r="B19" s="4">
        <f t="shared" si="33"/>
        <v>600</v>
      </c>
      <c r="C19" s="4">
        <f t="shared" si="41"/>
        <v>720</v>
      </c>
      <c r="D19" s="4">
        <f t="shared" si="34"/>
        <v>864</v>
      </c>
      <c r="E19" s="5">
        <f t="shared" si="35"/>
        <v>21000000</v>
      </c>
      <c r="F19" s="9">
        <f t="shared" si="36"/>
        <v>35000</v>
      </c>
      <c r="G19" s="9">
        <f t="shared" si="37"/>
        <v>29167</v>
      </c>
      <c r="H19" s="9">
        <f t="shared" si="38"/>
        <v>24306</v>
      </c>
      <c r="I19" s="4" t="e">
        <f>#REF!</f>
        <v>#REF!</v>
      </c>
      <c r="J19" s="4">
        <f t="shared" si="39"/>
        <v>0</v>
      </c>
      <c r="O19">
        <v>0</v>
      </c>
      <c r="P19">
        <v>720</v>
      </c>
      <c r="Q19">
        <f t="shared" si="40"/>
        <v>600</v>
      </c>
      <c r="R19" s="2">
        <v>21000000</v>
      </c>
    </row>
    <row r="20" spans="1:24" x14ac:dyDescent="0.25">
      <c r="A20" s="4">
        <f t="shared" si="32"/>
        <v>0</v>
      </c>
      <c r="B20" s="4">
        <f t="shared" si="33"/>
        <v>886</v>
      </c>
      <c r="C20" s="4">
        <f t="shared" si="41"/>
        <v>1063.2</v>
      </c>
      <c r="D20" s="4">
        <f t="shared" si="34"/>
        <v>1275.8399999999999</v>
      </c>
      <c r="E20" s="5">
        <f t="shared" si="35"/>
        <v>22500000</v>
      </c>
      <c r="F20" s="9">
        <f t="shared" si="36"/>
        <v>25395</v>
      </c>
      <c r="G20" s="9">
        <f t="shared" si="37"/>
        <v>21163</v>
      </c>
      <c r="H20" s="9">
        <f t="shared" si="38"/>
        <v>17635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886</v>
      </c>
      <c r="R20" s="2">
        <v>22500000</v>
      </c>
    </row>
    <row r="21" spans="1:24" s="41" customFormat="1" x14ac:dyDescent="0.25">
      <c r="A21" s="42">
        <f t="shared" si="32"/>
        <v>0</v>
      </c>
      <c r="B21" s="42">
        <f t="shared" si="33"/>
        <v>886</v>
      </c>
      <c r="C21" s="42">
        <f t="shared" si="41"/>
        <v>1063.2</v>
      </c>
      <c r="D21" s="42">
        <f t="shared" si="34"/>
        <v>1275.8399999999999</v>
      </c>
      <c r="E21" s="43">
        <f t="shared" si="35"/>
        <v>25000000</v>
      </c>
      <c r="F21" s="42">
        <f t="shared" si="36"/>
        <v>28217</v>
      </c>
      <c r="G21" s="42">
        <f t="shared" si="37"/>
        <v>23514</v>
      </c>
      <c r="H21" s="42">
        <f t="shared" si="38"/>
        <v>19595</v>
      </c>
      <c r="I21" s="42" t="e">
        <f>#REF!</f>
        <v>#REF!</v>
      </c>
      <c r="J21" s="42">
        <f t="shared" si="39"/>
        <v>0</v>
      </c>
      <c r="O21" s="41">
        <v>0</v>
      </c>
      <c r="P21" s="41">
        <f t="shared" si="40"/>
        <v>0</v>
      </c>
      <c r="Q21" s="41">
        <v>886</v>
      </c>
      <c r="R21" s="44">
        <v>25000000</v>
      </c>
    </row>
    <row r="22" spans="1:24" x14ac:dyDescent="0.25">
      <c r="A22" s="4">
        <f t="shared" ref="A22:A24" si="42">N22</f>
        <v>0</v>
      </c>
      <c r="B22" s="4">
        <f t="shared" ref="B22:B24" si="43">Q22</f>
        <v>720</v>
      </c>
      <c r="C22" s="4">
        <f t="shared" ref="C22:C24" si="44">B22*1.2</f>
        <v>864</v>
      </c>
      <c r="D22" s="4">
        <f t="shared" ref="D22:D24" si="45">C22*1.2</f>
        <v>1036.8</v>
      </c>
      <c r="E22" s="5">
        <f t="shared" ref="E22:E24" si="46">R22</f>
        <v>19000000</v>
      </c>
      <c r="F22" s="9">
        <f t="shared" ref="F22:F24" si="47">ROUND((E22/B22),0)</f>
        <v>26389</v>
      </c>
      <c r="G22" s="9">
        <f t="shared" ref="G22:G24" si="48">ROUND((E22/C22),0)</f>
        <v>21991</v>
      </c>
      <c r="H22" s="9">
        <f t="shared" ref="H22:H24" si="49">ROUND((E22/D22),0)</f>
        <v>18326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720</v>
      </c>
      <c r="R22" s="2">
        <v>19000000</v>
      </c>
    </row>
    <row r="23" spans="1:24" s="41" customFormat="1" x14ac:dyDescent="0.25">
      <c r="A23" s="42">
        <f t="shared" si="42"/>
        <v>0</v>
      </c>
      <c r="B23" s="42">
        <f t="shared" si="43"/>
        <v>390</v>
      </c>
      <c r="C23" s="42">
        <f t="shared" si="44"/>
        <v>468</v>
      </c>
      <c r="D23" s="42">
        <f t="shared" si="45"/>
        <v>561.6</v>
      </c>
      <c r="E23" s="43">
        <f t="shared" si="46"/>
        <v>11800000</v>
      </c>
      <c r="F23" s="42">
        <f t="shared" si="47"/>
        <v>30256</v>
      </c>
      <c r="G23" s="42">
        <f t="shared" si="48"/>
        <v>25214</v>
      </c>
      <c r="H23" s="42">
        <f t="shared" si="49"/>
        <v>21011</v>
      </c>
      <c r="I23" s="42" t="e">
        <f>#REF!</f>
        <v>#REF!</v>
      </c>
      <c r="J23" s="42">
        <f t="shared" si="50"/>
        <v>0</v>
      </c>
      <c r="O23" s="41">
        <v>0</v>
      </c>
      <c r="P23" s="41">
        <f t="shared" si="51"/>
        <v>0</v>
      </c>
      <c r="Q23" s="41">
        <v>390</v>
      </c>
      <c r="R23" s="44">
        <v>11800000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19500</v>
      </c>
      <c r="X31" s="22"/>
    </row>
    <row r="32" spans="1:24" ht="15.75" x14ac:dyDescent="0.25">
      <c r="E32" t="s">
        <v>41</v>
      </c>
      <c r="F32" s="7">
        <v>448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41</v>
      </c>
      <c r="X34" s="31">
        <v>2005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28.5</v>
      </c>
      <c r="X36" s="24"/>
    </row>
    <row r="37" spans="15:25" ht="15.75" x14ac:dyDescent="0.25">
      <c r="U37" s="17"/>
      <c r="V37" s="26"/>
      <c r="W37" s="27">
        <f>W36%</f>
        <v>0.28499999999999998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19500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21287.5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448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9536800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9346064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7629440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1120000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19868.333333333332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S44"/>
  <sheetViews>
    <sheetView zoomScaleNormal="100" workbookViewId="0">
      <selection activeCell="S16" sqref="S16"/>
    </sheetView>
  </sheetViews>
  <sheetFormatPr defaultRowHeight="15" x14ac:dyDescent="0.25"/>
  <sheetData>
    <row r="15" spans="18:19" x14ac:dyDescent="0.25">
      <c r="R15">
        <v>42</v>
      </c>
      <c r="S15">
        <f>R15*10.764</f>
        <v>452.08799999999997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6" sqref="T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9:T19"/>
  <sheetViews>
    <sheetView topLeftCell="A7" zoomScaleNormal="100" workbookViewId="0">
      <selection activeCell="T20" sqref="T20"/>
    </sheetView>
  </sheetViews>
  <sheetFormatPr defaultRowHeight="15" x14ac:dyDescent="0.25"/>
  <sheetData>
    <row r="19" spans="19:20" x14ac:dyDescent="0.25">
      <c r="S19">
        <v>52.5</v>
      </c>
      <c r="T19">
        <f>S19*10.764</f>
        <v>565.11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4" sqref="Z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2024-10-07T09:16:54Z</dcterms:modified>
</cp:coreProperties>
</file>