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Mayuresh Arun Raut  - SBI\"/>
    </mc:Choice>
  </mc:AlternateContent>
  <xr:revisionPtr revIDLastSave="0" documentId="13_ncr:1_{A40560AA-9936-4E35-9085-D6A0C39B093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45" i="4" l="1"/>
  <c r="T14" i="13" l="1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<sst xmlns="http://schemas.openxmlformats.org/spreadsheetml/2006/main" count="50" uniqueCount="44">
  <si>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</si>
  <si>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</si>
  <si>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</si>
  <si>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</si>
  <si>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</si>
  <si>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</si>
  <si>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</si>
  <si>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</si>
  <si>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</si>
  <si>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</si>
  <si>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</si>
  <si>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</si>
  <si>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</si>
  <si>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</si>
  <si>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</si>
  <si>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</si>
  <si>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</si>
  <si>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</si>
  <si>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</si>
  <si>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</si>
  <si>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</si>
  <si>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</si>
  <si>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</si>
  <si>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</si>
  <si>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</si>
  <si>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</si>
  <si>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</si>
  <si>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</si>
  <si>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</si>
  <si>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</si>
  <si>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</si>
  <si>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</si>
  <si>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</si>
  <si>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</si>
  <si>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</si>
  <si>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</si>
  <si>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</si>
  <si>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</si>
  <si>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</si>
  <si>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- Mayuresh Arun Raut And Smita Mayuresh Raut</t>
  </si>
  <si>
    <t>Agree CA</t>
  </si>
  <si>
    <t>As  per Rera</t>
  </si>
  <si>
    <t>FMV / RV</t>
  </si>
  <si>
    <t>1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</si>
</sst>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38</xdr:row>
      <xdr:rowOff>67631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79E925-5D9A-4C0F-B504-D73BD3FCD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84943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14</xdr:col>
      <xdr:colOff>363178</xdr:colOff>
      <xdr:row>40</xdr:row>
      <xdr:rowOff>163011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5368E4-9BE7-44CD-895E-56BDB5EBB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0"/>
          <a:ext cx="8802328" cy="7783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163139</xdr:colOff>
      <xdr:row>40</xdr:row>
      <xdr:rowOff>39009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83509B-B2B9-431B-8C4A-07E9EF96D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97539" cy="65160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34</xdr:row>
      <xdr:rowOff>153299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303EB4-3880-4BF1-B3C3-DAF005654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64397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39</xdr:row>
      <xdr:rowOff>39069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42EEFA-992E-4D21-AF66-523BD782E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9446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315560</xdr:colOff>
      <xdr:row>47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0DC5FE-95E2-4669-AC86-4CF1E4C3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9960" cy="7687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277455</xdr:colOff>
      <xdr:row>39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44A944-DEC2-4B21-80DB-CFDC3D0B3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11855" cy="7525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41</xdr:row>
      <xdr:rowOff>77274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6F32A3-CBAA-4BB9-854F-0D6A5DF2C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6972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40</xdr:row>
      <xdr:rowOff>115353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55C368-9583-43DA-968C-D76280BE1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75448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40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F038F9-4843-4822-903C-D5808D333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535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T17" sqref="T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579</v>
      </c>
      <c r="C3" s="44">
        <f>B3*1.2</f>
        <v>694.8</v>
      </c>
      <c r="D3" s="44">
        <f t="shared" ref="D3:D14" si="2">C3*1.2</f>
        <v>833.75999999999988</v>
      </c>
      <c r="E3" s="45">
        <f t="shared" ref="E3:E14" si="3">R3</f>
        <v>14799808</v>
      </c>
      <c r="F3" s="44">
        <f t="shared" ref="F3:F14" si="4">ROUND((E3/B3),0)</f>
        <v>25561</v>
      </c>
      <c r="G3" s="44">
        <f t="shared" ref="G3:G14" si="5">ROUND((E3/C3),0)</f>
        <v>21301</v>
      </c>
      <c r="H3" s="44">
        <f t="shared" ref="H3:H14" si="6">ROUND((E3/D3),0)</f>
        <v>17751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579</v>
      </c>
      <c r="R3" s="47">
        <v>14799808</v>
      </c>
    </row>
    <row r="4" spans="1:20" x14ac:dyDescent="0.25">
      <c r="A4" s="4">
        <f t="shared" ref="A4:A9" si="9">N4</f>
        <v>0</v>
      </c>
      <c r="B4" s="4">
        <f t="shared" ref="B4:B9" si="10">Q4</f>
        <v>679</v>
      </c>
      <c r="C4" s="4">
        <f t="shared" ref="C4:C9" si="11">B4*1.2</f>
        <v>814.8</v>
      </c>
      <c r="D4" s="4">
        <f t="shared" ref="D4:D9" si="12">C4*1.2</f>
        <v>977.75999999999988</v>
      </c>
      <c r="E4" s="5">
        <f t="shared" ref="E4:E9" si="13">R4</f>
        <v>13137922</v>
      </c>
      <c r="F4" s="9">
        <f t="shared" ref="F4:F9" si="14">ROUND((E4/B4),0)</f>
        <v>19349</v>
      </c>
      <c r="G4" s="9">
        <f t="shared" ref="G4:G9" si="15">ROUND((E4/C4),0)</f>
        <v>16124</v>
      </c>
      <c r="H4" s="9">
        <f t="shared" ref="H4:H9" si="16">ROUND((E4/D4),0)</f>
        <v>13437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679</v>
      </c>
      <c r="R4" s="2">
        <v>13137922</v>
      </c>
    </row>
    <row r="5" spans="1:20" x14ac:dyDescent="0.25">
      <c r="A5" s="4">
        <f t="shared" si="9"/>
        <v>0</v>
      </c>
      <c r="B5" s="4">
        <f t="shared" si="10"/>
        <v>427</v>
      </c>
      <c r="C5" s="4">
        <f t="shared" si="11"/>
        <v>512.4</v>
      </c>
      <c r="D5" s="4">
        <f t="shared" si="12"/>
        <v>614.88</v>
      </c>
      <c r="E5" s="5">
        <f t="shared" si="13"/>
        <v>9438835</v>
      </c>
      <c r="F5" s="9">
        <f t="shared" si="14"/>
        <v>22105</v>
      </c>
      <c r="G5" s="9">
        <f t="shared" si="15"/>
        <v>18421</v>
      </c>
      <c r="H5" s="9">
        <f t="shared" si="16"/>
        <v>15351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427</v>
      </c>
      <c r="R5" s="2">
        <v>9438835</v>
      </c>
    </row>
    <row r="6" spans="1:20" s="46" customFormat="1" x14ac:dyDescent="0.25">
      <c r="A6" s="44">
        <f t="shared" si="9"/>
        <v>0</v>
      </c>
      <c r="B6" s="44">
        <f t="shared" si="10"/>
        <v>427</v>
      </c>
      <c r="C6" s="44">
        <f t="shared" si="11"/>
        <v>512.4</v>
      </c>
      <c r="D6" s="44">
        <f t="shared" si="12"/>
        <v>614.88</v>
      </c>
      <c r="E6" s="45">
        <f t="shared" si="13"/>
        <v>9799370</v>
      </c>
      <c r="F6" s="44">
        <f t="shared" si="14"/>
        <v>22949</v>
      </c>
      <c r="G6" s="44">
        <f t="shared" si="15"/>
        <v>19124</v>
      </c>
      <c r="H6" s="44">
        <f t="shared" si="16"/>
        <v>15937</v>
      </c>
      <c r="I6" s="44" t="e">
        <f>#REF!</f>
        <v>#REF!</v>
      </c>
      <c r="J6" s="44">
        <f t="shared" si="17"/>
        <v>0</v>
      </c>
      <c r="O6" s="46">
        <v>0</v>
      </c>
      <c r="P6" s="46">
        <f t="shared" si="18"/>
        <v>0</v>
      </c>
      <c r="Q6" s="46">
        <v>427</v>
      </c>
      <c r="R6" s="47">
        <v>9799370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427</v>
      </c>
      <c r="C16" s="4">
        <f>B16*1.2</f>
        <v>512.4</v>
      </c>
      <c r="D16" s="4">
        <f t="shared" ref="D16:D28" si="34">C16*1.2</f>
        <v>614.88</v>
      </c>
      <c r="E16" s="5">
        <f t="shared" ref="E16:E28" si="35">R16</f>
        <v>10600000</v>
      </c>
      <c r="F16" s="9">
        <f t="shared" ref="F16:F28" si="36">ROUND((E16/B16),0)</f>
        <v>24824</v>
      </c>
      <c r="G16" s="9">
        <f t="shared" ref="G16:G28" si="37">ROUND((E16/C16),0)</f>
        <v>20687</v>
      </c>
      <c r="H16" s="9">
        <f t="shared" ref="H16:H28" si="38">ROUND((E16/D16),0)</f>
        <v>17239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427</v>
      </c>
      <c r="R16" s="2">
        <v>10600000</v>
      </c>
    </row>
    <row r="17" spans="1:24" s="49" customFormat="1" x14ac:dyDescent="0.25">
      <c r="A17" s="9">
        <f t="shared" si="32"/>
        <v>0</v>
      </c>
      <c r="B17" s="9">
        <f t="shared" si="33"/>
        <v>427</v>
      </c>
      <c r="C17" s="9">
        <f t="shared" ref="C17:C28" si="41">B17*1.2</f>
        <v>512.4</v>
      </c>
      <c r="D17" s="9">
        <f t="shared" si="34"/>
        <v>614.88</v>
      </c>
      <c r="E17" s="48">
        <f t="shared" si="35"/>
        <v>12800000</v>
      </c>
      <c r="F17" s="9">
        <f t="shared" si="36"/>
        <v>29977</v>
      </c>
      <c r="G17" s="9">
        <f t="shared" si="37"/>
        <v>24980</v>
      </c>
      <c r="H17" s="9">
        <f t="shared" si="38"/>
        <v>20817</v>
      </c>
      <c r="I17" s="9" t="e">
        <f>#REF!</f>
        <v>#REF!</v>
      </c>
      <c r="J17" s="9">
        <f t="shared" si="39"/>
        <v>0</v>
      </c>
      <c r="O17" s="49">
        <v>0</v>
      </c>
      <c r="P17" s="49">
        <f t="shared" si="40"/>
        <v>0</v>
      </c>
      <c r="Q17" s="49">
        <v>427</v>
      </c>
      <c r="R17" s="50">
        <v>12800000</v>
      </c>
    </row>
    <row r="18" spans="1:24" x14ac:dyDescent="0.25">
      <c r="A18" s="4">
        <f t="shared" si="32"/>
        <v>0</v>
      </c>
      <c r="B18" s="4">
        <f t="shared" si="33"/>
        <v>579</v>
      </c>
      <c r="C18" s="4">
        <f t="shared" si="41"/>
        <v>694.8</v>
      </c>
      <c r="D18" s="4">
        <f t="shared" si="34"/>
        <v>833.75999999999988</v>
      </c>
      <c r="E18" s="5">
        <f t="shared" si="35"/>
        <v>20000000</v>
      </c>
      <c r="F18" s="9">
        <f t="shared" si="36"/>
        <v>34542</v>
      </c>
      <c r="G18" s="9">
        <f t="shared" si="37"/>
        <v>28785</v>
      </c>
      <c r="H18" s="9">
        <f t="shared" si="38"/>
        <v>23988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579</v>
      </c>
      <c r="R18" s="2">
        <v>20000000</v>
      </c>
    </row>
    <row r="19" spans="1:24" x14ac:dyDescent="0.25">
      <c r="A19" s="4">
        <f t="shared" si="32"/>
        <v>0</v>
      </c>
      <c r="B19" s="4">
        <f t="shared" si="33"/>
        <v>1011</v>
      </c>
      <c r="C19" s="4">
        <f t="shared" si="41"/>
        <v>1213.2</v>
      </c>
      <c r="D19" s="4">
        <f t="shared" si="34"/>
        <v>1455.84</v>
      </c>
      <c r="E19" s="5">
        <f t="shared" si="35"/>
        <v>26000000</v>
      </c>
      <c r="F19" s="9">
        <f t="shared" si="36"/>
        <v>25717</v>
      </c>
      <c r="G19" s="9">
        <f t="shared" si="37"/>
        <v>21431</v>
      </c>
      <c r="H19" s="9">
        <f t="shared" si="38"/>
        <v>17859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1011</v>
      </c>
      <c r="R19" s="2">
        <v>26000000</v>
      </c>
    </row>
    <row r="20" spans="1:24" s="46" customFormat="1" x14ac:dyDescent="0.25">
      <c r="A20" s="44">
        <f t="shared" si="32"/>
        <v>0</v>
      </c>
      <c r="B20" s="44">
        <f t="shared" si="33"/>
        <v>679</v>
      </c>
      <c r="C20" s="44">
        <f t="shared" si="41"/>
        <v>814.8</v>
      </c>
      <c r="D20" s="44">
        <f t="shared" si="34"/>
        <v>977.75999999999988</v>
      </c>
      <c r="E20" s="45">
        <f t="shared" si="35"/>
        <v>18000000</v>
      </c>
      <c r="F20" s="44">
        <f t="shared" si="36"/>
        <v>26510</v>
      </c>
      <c r="G20" s="44">
        <f t="shared" si="37"/>
        <v>22091</v>
      </c>
      <c r="H20" s="44">
        <f t="shared" si="38"/>
        <v>18409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679</v>
      </c>
      <c r="R20" s="47">
        <v>18000000</v>
      </c>
    </row>
    <row r="21" spans="1:24" x14ac:dyDescent="0.25">
      <c r="A21" s="4">
        <f t="shared" si="32"/>
        <v>0</v>
      </c>
      <c r="B21" s="4">
        <f t="shared" si="33"/>
        <v>1111</v>
      </c>
      <c r="C21" s="4">
        <f t="shared" si="41"/>
        <v>1333.2</v>
      </c>
      <c r="D21" s="4">
        <f t="shared" si="34"/>
        <v>1599.84</v>
      </c>
      <c r="E21" s="5">
        <f t="shared" si="35"/>
        <v>29000000</v>
      </c>
      <c r="F21" s="9">
        <f t="shared" si="36"/>
        <v>26103</v>
      </c>
      <c r="G21" s="9">
        <f t="shared" si="37"/>
        <v>21752</v>
      </c>
      <c r="H21" s="9">
        <f t="shared" si="38"/>
        <v>18127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1111</v>
      </c>
      <c r="R21" s="2">
        <v>29000000</v>
      </c>
    </row>
    <row r="22" spans="1:24" s="44" customFormat="1" x14ac:dyDescent="0.25">
      <c r="A22" s="44">
        <f t="shared" ref="A22:A24" si="42">N22</f>
        <v>0</v>
      </c>
      <c r="B22" s="44">
        <f t="shared" ref="B22:B24" si="43">Q22</f>
        <v>579</v>
      </c>
      <c r="C22" s="44">
        <f t="shared" ref="C22:C24" si="44">B22*1.2</f>
        <v>694.8</v>
      </c>
      <c r="D22" s="44">
        <f t="shared" ref="D22:D24" si="45">C22*1.2</f>
        <v>833.75999999999988</v>
      </c>
      <c r="E22" s="45">
        <f t="shared" ref="E22:E24" si="46">R22</f>
        <v>15500000</v>
      </c>
      <c r="F22" s="44">
        <f t="shared" ref="F22:F24" si="47">ROUND((E22/B22),0)</f>
        <v>26770</v>
      </c>
      <c r="G22" s="44">
        <f t="shared" ref="G22:G24" si="48">ROUND((E22/C22),0)</f>
        <v>22309</v>
      </c>
      <c r="H22" s="44">
        <f t="shared" ref="H22:H24" si="49">ROUND((E22/D22),0)</f>
        <v>18590</v>
      </c>
      <c r="I22" s="44" t="e">
        <f>#REF!</f>
        <v>#REF!</v>
      </c>
      <c r="J22" s="44">
        <f t="shared" ref="J22:J24" si="50">S22</f>
        <v>0</v>
      </c>
      <c r="O22" s="44">
        <v>0</v>
      </c>
      <c r="P22" s="44">
        <f t="shared" ref="P22:P24" si="51">O22/1.2</f>
        <v>0</v>
      </c>
      <c r="Q22" s="44">
        <v>579</v>
      </c>
      <c r="R22" s="45">
        <v>15500000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2:Q24" si="52">P23/1.2</f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26000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23500</v>
      </c>
      <c r="X31" s="22"/>
    </row>
    <row r="32" spans="1:24" ht="15.75" x14ac:dyDescent="0.25">
      <c r="E32" t="s">
        <v>40</v>
      </c>
      <c r="F32" s="7">
        <v>39.67</v>
      </c>
      <c r="G32" s="6">
        <f>F32*10.764</f>
        <v>427.00788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63</v>
      </c>
      <c r="X34" s="31">
        <v>2027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-4.5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23500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26000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427</v>
      </c>
      <c r="X44" s="24" t="s">
        <v>43</v>
      </c>
    </row>
    <row r="45" spans="15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11102000</v>
      </c>
      <c r="X45" s="33">
        <v>1000000</v>
      </c>
      <c r="Y45" s="15">
        <f>W45+X45</f>
        <v>12102000</v>
      </c>
    </row>
    <row r="46" spans="15:25" ht="15.75" x14ac:dyDescent="0.25">
      <c r="S46" s="11"/>
      <c r="T46" s="10"/>
      <c r="U46" s="17" t="s">
        <v>24</v>
      </c>
      <c r="V46" s="23"/>
      <c r="W46" s="34">
        <f>W45*0.98</f>
        <v>10879960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8881600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1067500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23129.166666666668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14" sqref="T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4:T44"/>
  <sheetViews>
    <sheetView zoomScaleNormal="100" workbookViewId="0">
      <selection activeCell="R23" sqref="R23"/>
    </sheetView>
  </sheetViews>
  <sheetFormatPr defaultRowHeight="15" x14ac:dyDescent="0.25"/>
  <sheetData>
    <row r="14" spans="19:20" x14ac:dyDescent="0.25">
      <c r="S14">
        <v>53.75</v>
      </c>
      <c r="T14">
        <f>S14*10.764</f>
        <v>578.56499999999994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16" sqref="T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S23" sqref="S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8" sqref="S18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T8" sqref="T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2024-10-07T05:07:40Z</dcterms:modified>
</cp:coreProperties>
</file>