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NB\APF\Sumit KMR Param -Borivali\"/>
    </mc:Choice>
  </mc:AlternateContent>
  <xr:revisionPtr revIDLastSave="0" documentId="13_ncr:1_{3BACF01C-6CAB-477E-BB00-72883F5851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it KMR" sheetId="87" r:id="rId1"/>
    <sheet name="Sumit KMR (Sale)" sheetId="99" r:id="rId2"/>
    <sheet name="Sumit KMR (Rehab)" sheetId="100" r:id="rId3"/>
    <sheet name="Total" sheetId="79" r:id="rId4"/>
    <sheet name="Rera" sheetId="92" r:id="rId5"/>
    <sheet name="Typical Floor" sheetId="85" r:id="rId6"/>
    <sheet name="IGR" sheetId="97" r:id="rId7"/>
    <sheet name="RR" sheetId="98" r:id="rId8"/>
  </sheets>
  <definedNames>
    <definedName name="_xlnm._FilterDatabase" localSheetId="0" hidden="1">'Sumit KMR'!$N$1:$N$223</definedName>
    <definedName name="_xlnm._FilterDatabase" localSheetId="2" hidden="1">'Sumit KMR (Rehab)'!$D$3:$D$29</definedName>
    <definedName name="_xlnm._FilterDatabase" localSheetId="1" hidden="1">'Sumit KMR (Sale)'!$D$3:$D$66</definedName>
  </definedNames>
  <calcPr calcId="191029"/>
</workbook>
</file>

<file path=xl/calcChain.xml><?xml version="1.0" encoding="utf-8"?>
<calcChain xmlns="http://schemas.openxmlformats.org/spreadsheetml/2006/main">
  <c r="F18" i="97" l="1"/>
  <c r="F19" i="97" s="1"/>
  <c r="D19" i="97"/>
  <c r="D10" i="97"/>
  <c r="F10" i="97" s="1"/>
  <c r="C7" i="97"/>
  <c r="E14" i="97"/>
  <c r="E15" i="97" s="1"/>
  <c r="F6" i="79"/>
  <c r="E4" i="79"/>
  <c r="F4" i="79"/>
  <c r="G4" i="79"/>
  <c r="H4" i="79"/>
  <c r="I4" i="79"/>
  <c r="K4" i="79"/>
  <c r="F3" i="79"/>
  <c r="E3" i="79"/>
  <c r="D4" i="79"/>
  <c r="D3" i="79"/>
  <c r="I2" i="79"/>
  <c r="H2" i="79"/>
  <c r="G2" i="79"/>
  <c r="F2" i="79"/>
  <c r="E2" i="79"/>
  <c r="D2" i="79"/>
  <c r="F29" i="100"/>
  <c r="E29" i="100"/>
  <c r="M28" i="100"/>
  <c r="L28" i="100"/>
  <c r="K28" i="100"/>
  <c r="G28" i="100"/>
  <c r="H28" i="100" s="1"/>
  <c r="M27" i="100"/>
  <c r="L27" i="100"/>
  <c r="K27" i="100"/>
  <c r="G27" i="100"/>
  <c r="H27" i="100" s="1"/>
  <c r="M26" i="100"/>
  <c r="L26" i="100"/>
  <c r="K26" i="100"/>
  <c r="G26" i="100"/>
  <c r="H26" i="100" s="1"/>
  <c r="M25" i="100"/>
  <c r="L25" i="100"/>
  <c r="K25" i="100"/>
  <c r="G25" i="100"/>
  <c r="H25" i="100" s="1"/>
  <c r="M24" i="100"/>
  <c r="L24" i="100"/>
  <c r="K24" i="100"/>
  <c r="G24" i="100"/>
  <c r="H24" i="100" s="1"/>
  <c r="M23" i="100"/>
  <c r="L23" i="100"/>
  <c r="K23" i="100"/>
  <c r="G23" i="100"/>
  <c r="H23" i="100" s="1"/>
  <c r="M22" i="100"/>
  <c r="L22" i="100"/>
  <c r="K22" i="100"/>
  <c r="G22" i="100"/>
  <c r="H22" i="100" s="1"/>
  <c r="M21" i="100"/>
  <c r="L21" i="100"/>
  <c r="K21" i="100"/>
  <c r="G21" i="100"/>
  <c r="H21" i="100" s="1"/>
  <c r="M20" i="100"/>
  <c r="L20" i="100"/>
  <c r="K20" i="100"/>
  <c r="G20" i="100"/>
  <c r="H20" i="100" s="1"/>
  <c r="M19" i="100"/>
  <c r="L19" i="100"/>
  <c r="K19" i="100"/>
  <c r="G19" i="100"/>
  <c r="H19" i="100" s="1"/>
  <c r="M18" i="100"/>
  <c r="L18" i="100"/>
  <c r="K18" i="100"/>
  <c r="G18" i="100"/>
  <c r="H18" i="100" s="1"/>
  <c r="M17" i="100"/>
  <c r="L17" i="100"/>
  <c r="K17" i="100"/>
  <c r="G17" i="100"/>
  <c r="H17" i="100" s="1"/>
  <c r="M16" i="100"/>
  <c r="L16" i="100"/>
  <c r="K16" i="100"/>
  <c r="G16" i="100"/>
  <c r="H16" i="100" s="1"/>
  <c r="M15" i="100"/>
  <c r="L15" i="100"/>
  <c r="K15" i="100"/>
  <c r="G15" i="100"/>
  <c r="H15" i="100" s="1"/>
  <c r="M14" i="100"/>
  <c r="L14" i="100"/>
  <c r="K14" i="100"/>
  <c r="G14" i="100"/>
  <c r="H14" i="100" s="1"/>
  <c r="M13" i="100"/>
  <c r="L13" i="100"/>
  <c r="K13" i="100"/>
  <c r="G13" i="100"/>
  <c r="H13" i="100" s="1"/>
  <c r="M12" i="100"/>
  <c r="L12" i="100"/>
  <c r="K12" i="100"/>
  <c r="G12" i="100"/>
  <c r="H12" i="100" s="1"/>
  <c r="M11" i="100"/>
  <c r="L11" i="100"/>
  <c r="K11" i="100"/>
  <c r="G11" i="100"/>
  <c r="H11" i="100" s="1"/>
  <c r="M10" i="100"/>
  <c r="L10" i="100"/>
  <c r="K10" i="100"/>
  <c r="G10" i="100"/>
  <c r="H10" i="100" s="1"/>
  <c r="M9" i="100"/>
  <c r="L9" i="100"/>
  <c r="K9" i="100"/>
  <c r="G9" i="100"/>
  <c r="H9" i="100" s="1"/>
  <c r="M8" i="100"/>
  <c r="L8" i="100"/>
  <c r="K8" i="100"/>
  <c r="G8" i="100"/>
  <c r="H8" i="100" s="1"/>
  <c r="M7" i="100"/>
  <c r="L7" i="100"/>
  <c r="K7" i="100"/>
  <c r="G7" i="100"/>
  <c r="H7" i="100" s="1"/>
  <c r="M6" i="100"/>
  <c r="L6" i="100"/>
  <c r="K6" i="100"/>
  <c r="G6" i="100"/>
  <c r="H6" i="100" s="1"/>
  <c r="M5" i="100"/>
  <c r="L5" i="100"/>
  <c r="K5" i="100"/>
  <c r="G5" i="100"/>
  <c r="H5" i="100" s="1"/>
  <c r="M4" i="100"/>
  <c r="L4" i="100"/>
  <c r="K4" i="100"/>
  <c r="G4" i="100"/>
  <c r="H4" i="100" s="1"/>
  <c r="M3" i="100"/>
  <c r="L3" i="100"/>
  <c r="K3" i="100"/>
  <c r="I3" i="100"/>
  <c r="I4" i="100" s="1"/>
  <c r="G3" i="100"/>
  <c r="H3" i="100" s="1"/>
  <c r="F66" i="99"/>
  <c r="E66" i="99"/>
  <c r="G65" i="99"/>
  <c r="H65" i="99" s="1"/>
  <c r="G64" i="99"/>
  <c r="H64" i="99" s="1"/>
  <c r="G63" i="99"/>
  <c r="G62" i="99"/>
  <c r="H62" i="99" s="1"/>
  <c r="G61" i="99"/>
  <c r="H61" i="99" s="1"/>
  <c r="G60" i="99"/>
  <c r="H60" i="99" s="1"/>
  <c r="G59" i="99"/>
  <c r="G58" i="99"/>
  <c r="H58" i="99" s="1"/>
  <c r="G57" i="99"/>
  <c r="H57" i="99" s="1"/>
  <c r="G56" i="99"/>
  <c r="H56" i="99" s="1"/>
  <c r="G55" i="99"/>
  <c r="H55" i="99" s="1"/>
  <c r="G54" i="99"/>
  <c r="H54" i="99" s="1"/>
  <c r="G53" i="99"/>
  <c r="H53" i="99" s="1"/>
  <c r="G52" i="99"/>
  <c r="H52" i="99" s="1"/>
  <c r="G51" i="99"/>
  <c r="H51" i="99" s="1"/>
  <c r="G50" i="99"/>
  <c r="H50" i="99" s="1"/>
  <c r="G49" i="99"/>
  <c r="H49" i="99" s="1"/>
  <c r="G48" i="99"/>
  <c r="H48" i="99" s="1"/>
  <c r="G47" i="99"/>
  <c r="H47" i="99" s="1"/>
  <c r="G46" i="99"/>
  <c r="H46" i="99" s="1"/>
  <c r="G45" i="99"/>
  <c r="H45" i="99" s="1"/>
  <c r="G44" i="99"/>
  <c r="H44" i="99" s="1"/>
  <c r="G43" i="99"/>
  <c r="H43" i="99" s="1"/>
  <c r="G42" i="99"/>
  <c r="H42" i="99" s="1"/>
  <c r="G41" i="99"/>
  <c r="H41" i="99" s="1"/>
  <c r="G40" i="99"/>
  <c r="H40" i="99" s="1"/>
  <c r="G39" i="99"/>
  <c r="H39" i="99" s="1"/>
  <c r="G38" i="99"/>
  <c r="H38" i="99" s="1"/>
  <c r="G37" i="99"/>
  <c r="H37" i="99" s="1"/>
  <c r="G36" i="99"/>
  <c r="H36" i="99" s="1"/>
  <c r="G35" i="99"/>
  <c r="H35" i="99" s="1"/>
  <c r="G34" i="99"/>
  <c r="H34" i="99" s="1"/>
  <c r="G33" i="99"/>
  <c r="H33" i="99" s="1"/>
  <c r="G32" i="99"/>
  <c r="G31" i="99"/>
  <c r="H31" i="99" s="1"/>
  <c r="G30" i="99"/>
  <c r="H30" i="99" s="1"/>
  <c r="G29" i="99"/>
  <c r="H29" i="99" s="1"/>
  <c r="G28" i="99"/>
  <c r="G27" i="99"/>
  <c r="H27" i="99" s="1"/>
  <c r="G26" i="99"/>
  <c r="H26" i="99" s="1"/>
  <c r="G25" i="99"/>
  <c r="H25" i="99" s="1"/>
  <c r="G24" i="99"/>
  <c r="G23" i="99"/>
  <c r="H23" i="99" s="1"/>
  <c r="G22" i="99"/>
  <c r="H22" i="99" s="1"/>
  <c r="G21" i="99"/>
  <c r="H21" i="99" s="1"/>
  <c r="G20" i="99"/>
  <c r="G19" i="99"/>
  <c r="H19" i="99" s="1"/>
  <c r="G18" i="99"/>
  <c r="H18" i="99" s="1"/>
  <c r="G17" i="99"/>
  <c r="H17" i="99" s="1"/>
  <c r="G16" i="99"/>
  <c r="G15" i="99"/>
  <c r="H15" i="99" s="1"/>
  <c r="G14" i="99"/>
  <c r="H14" i="99" s="1"/>
  <c r="G13" i="99"/>
  <c r="H13" i="99" s="1"/>
  <c r="G12" i="99"/>
  <c r="G11" i="99"/>
  <c r="H11" i="99" s="1"/>
  <c r="G10" i="99"/>
  <c r="H10" i="99" s="1"/>
  <c r="G9" i="99"/>
  <c r="H9" i="99" s="1"/>
  <c r="G8" i="99"/>
  <c r="G7" i="99"/>
  <c r="H7" i="99" s="1"/>
  <c r="G6" i="99"/>
  <c r="H6" i="99" s="1"/>
  <c r="G5" i="99"/>
  <c r="G4" i="99"/>
  <c r="G3" i="99"/>
  <c r="J3" i="99" s="1"/>
  <c r="G4" i="87"/>
  <c r="G5" i="87"/>
  <c r="G6" i="87"/>
  <c r="G7" i="87"/>
  <c r="G8" i="87"/>
  <c r="G9" i="87"/>
  <c r="G10" i="87"/>
  <c r="G11" i="87"/>
  <c r="G12" i="87"/>
  <c r="G13" i="87"/>
  <c r="G14" i="87"/>
  <c r="G15" i="87"/>
  <c r="G16" i="87"/>
  <c r="G17" i="87"/>
  <c r="G18" i="87"/>
  <c r="G19" i="87"/>
  <c r="G20" i="87"/>
  <c r="G21" i="87"/>
  <c r="G22" i="87"/>
  <c r="G23" i="87"/>
  <c r="G24" i="87"/>
  <c r="G25" i="87"/>
  <c r="G26" i="87"/>
  <c r="G27" i="87"/>
  <c r="G28" i="87"/>
  <c r="G29" i="87"/>
  <c r="G30" i="87"/>
  <c r="G31" i="87"/>
  <c r="G32" i="87"/>
  <c r="G33" i="87"/>
  <c r="G34" i="87"/>
  <c r="G35" i="87"/>
  <c r="G36" i="87"/>
  <c r="G37" i="87"/>
  <c r="G38" i="87"/>
  <c r="G39" i="87"/>
  <c r="G40" i="87"/>
  <c r="G41" i="87"/>
  <c r="G42" i="87"/>
  <c r="G43" i="87"/>
  <c r="G44" i="87"/>
  <c r="G45" i="87"/>
  <c r="G46" i="87"/>
  <c r="G47" i="87"/>
  <c r="G48" i="87"/>
  <c r="G49" i="87"/>
  <c r="G50" i="87"/>
  <c r="G51" i="87"/>
  <c r="G52" i="87"/>
  <c r="G53" i="87"/>
  <c r="G54" i="87"/>
  <c r="G55" i="87"/>
  <c r="G56" i="87"/>
  <c r="G57" i="87"/>
  <c r="G58" i="87"/>
  <c r="G59" i="87"/>
  <c r="G60" i="87"/>
  <c r="G61" i="87"/>
  <c r="G62" i="87"/>
  <c r="G63" i="87"/>
  <c r="G64" i="87"/>
  <c r="G65" i="87"/>
  <c r="G66" i="87"/>
  <c r="G67" i="87"/>
  <c r="G68" i="87"/>
  <c r="G69" i="87"/>
  <c r="G70" i="87"/>
  <c r="G71" i="87"/>
  <c r="G72" i="87"/>
  <c r="G73" i="87"/>
  <c r="G74" i="87"/>
  <c r="G75" i="87"/>
  <c r="G76" i="87"/>
  <c r="G77" i="87"/>
  <c r="G78" i="87"/>
  <c r="G79" i="87"/>
  <c r="G80" i="87"/>
  <c r="G81" i="87"/>
  <c r="G82" i="87"/>
  <c r="G83" i="87"/>
  <c r="G84" i="87"/>
  <c r="G85" i="87"/>
  <c r="G86" i="87"/>
  <c r="G87" i="87"/>
  <c r="G88" i="87"/>
  <c r="G89" i="87"/>
  <c r="G90" i="87"/>
  <c r="G91" i="87"/>
  <c r="E92" i="87"/>
  <c r="F92" i="87"/>
  <c r="G3" i="87"/>
  <c r="F11" i="97" l="1"/>
  <c r="G29" i="100"/>
  <c r="H3" i="99"/>
  <c r="J5" i="99"/>
  <c r="K5" i="99" s="1"/>
  <c r="H5" i="99"/>
  <c r="I5" i="100"/>
  <c r="I6" i="100" s="1"/>
  <c r="I7" i="100" s="1"/>
  <c r="I8" i="100" s="1"/>
  <c r="I9" i="100" s="1"/>
  <c r="I10" i="100" s="1"/>
  <c r="I11" i="100" s="1"/>
  <c r="I12" i="100" s="1"/>
  <c r="J6" i="99"/>
  <c r="J7" i="99"/>
  <c r="J4" i="99"/>
  <c r="K3" i="99"/>
  <c r="H4" i="99"/>
  <c r="H8" i="99"/>
  <c r="H12" i="99"/>
  <c r="H16" i="99"/>
  <c r="H20" i="99"/>
  <c r="H24" i="99"/>
  <c r="H28" i="99"/>
  <c r="H32" i="99"/>
  <c r="G66" i="99"/>
  <c r="L3" i="99"/>
  <c r="H63" i="99"/>
  <c r="M3" i="99"/>
  <c r="H59" i="99"/>
  <c r="Y41" i="92"/>
  <c r="X35" i="92"/>
  <c r="M5" i="99" l="1"/>
  <c r="L5" i="99"/>
  <c r="H66" i="99"/>
  <c r="J9" i="99"/>
  <c r="K9" i="99" s="1"/>
  <c r="J10" i="99"/>
  <c r="M10" i="99" s="1"/>
  <c r="H29" i="100"/>
  <c r="M7" i="99"/>
  <c r="L7" i="99"/>
  <c r="K7" i="99"/>
  <c r="J8" i="99"/>
  <c r="M4" i="99"/>
  <c r="K4" i="99"/>
  <c r="L4" i="99"/>
  <c r="J11" i="99"/>
  <c r="L6" i="99"/>
  <c r="K6" i="99"/>
  <c r="M6" i="99"/>
  <c r="I4" i="87"/>
  <c r="I5" i="87" s="1"/>
  <c r="H4" i="87"/>
  <c r="H5" i="87"/>
  <c r="J3" i="87"/>
  <c r="G217" i="87"/>
  <c r="H97" i="87"/>
  <c r="H98" i="87"/>
  <c r="H99" i="87"/>
  <c r="H100" i="87"/>
  <c r="H101" i="87"/>
  <c r="H102" i="87"/>
  <c r="H103" i="87"/>
  <c r="H104" i="87"/>
  <c r="H105" i="87"/>
  <c r="H106" i="87"/>
  <c r="H107" i="87"/>
  <c r="H108" i="87"/>
  <c r="H109" i="87"/>
  <c r="H110" i="87"/>
  <c r="H111" i="87"/>
  <c r="H112" i="87"/>
  <c r="H113" i="87"/>
  <c r="H114" i="87"/>
  <c r="H115" i="87"/>
  <c r="H116" i="87"/>
  <c r="H117" i="87"/>
  <c r="H118" i="87"/>
  <c r="H119" i="87"/>
  <c r="H120" i="87"/>
  <c r="H121" i="87"/>
  <c r="H122" i="87"/>
  <c r="H123" i="87"/>
  <c r="H124" i="87"/>
  <c r="H125" i="87"/>
  <c r="H126" i="87"/>
  <c r="H127" i="87"/>
  <c r="H128" i="87"/>
  <c r="H129" i="87"/>
  <c r="H130" i="87"/>
  <c r="H131" i="87"/>
  <c r="H132" i="87"/>
  <c r="H133" i="87"/>
  <c r="H134" i="87"/>
  <c r="H135" i="87"/>
  <c r="H136" i="87"/>
  <c r="H137" i="87"/>
  <c r="H138" i="87"/>
  <c r="H139" i="87"/>
  <c r="H140" i="87"/>
  <c r="H141" i="87"/>
  <c r="H142" i="87"/>
  <c r="H143" i="87"/>
  <c r="H144" i="87"/>
  <c r="H145" i="87"/>
  <c r="H146" i="87"/>
  <c r="H147" i="87"/>
  <c r="H148" i="87"/>
  <c r="H149" i="87"/>
  <c r="H150" i="87"/>
  <c r="H151" i="87"/>
  <c r="H152" i="87"/>
  <c r="H153" i="87"/>
  <c r="H154" i="87"/>
  <c r="H155" i="87"/>
  <c r="H156" i="87"/>
  <c r="H157" i="87"/>
  <c r="H158" i="87"/>
  <c r="H159" i="87"/>
  <c r="H160" i="87"/>
  <c r="H161" i="87"/>
  <c r="H162" i="87"/>
  <c r="H163" i="87"/>
  <c r="H164" i="87"/>
  <c r="H165" i="87"/>
  <c r="H166" i="87"/>
  <c r="H167" i="87"/>
  <c r="H168" i="87"/>
  <c r="H169" i="87"/>
  <c r="H170" i="87"/>
  <c r="H171" i="87"/>
  <c r="H172" i="87"/>
  <c r="H173" i="87"/>
  <c r="H174" i="87"/>
  <c r="H175" i="87"/>
  <c r="H176" i="87"/>
  <c r="H177" i="87"/>
  <c r="H178" i="87"/>
  <c r="H179" i="87"/>
  <c r="H180" i="87"/>
  <c r="H181" i="87"/>
  <c r="H182" i="87"/>
  <c r="H183" i="87"/>
  <c r="H184" i="87"/>
  <c r="H185" i="87"/>
  <c r="H186" i="87"/>
  <c r="H187" i="87"/>
  <c r="H188" i="87"/>
  <c r="H189" i="87"/>
  <c r="H190" i="87"/>
  <c r="H191" i="87"/>
  <c r="H192" i="87"/>
  <c r="H193" i="87"/>
  <c r="H194" i="87"/>
  <c r="H195" i="87"/>
  <c r="H196" i="87"/>
  <c r="H197" i="87"/>
  <c r="H198" i="87"/>
  <c r="H199" i="87"/>
  <c r="H200" i="87"/>
  <c r="H201" i="87"/>
  <c r="H202" i="87"/>
  <c r="H203" i="87"/>
  <c r="H204" i="87"/>
  <c r="H205" i="87"/>
  <c r="H206" i="87"/>
  <c r="H207" i="87"/>
  <c r="H208" i="87"/>
  <c r="H209" i="87"/>
  <c r="H210" i="87"/>
  <c r="H211" i="87"/>
  <c r="H212" i="87"/>
  <c r="H213" i="87"/>
  <c r="H214" i="87"/>
  <c r="H215" i="87"/>
  <c r="H216" i="87"/>
  <c r="H96" i="87"/>
  <c r="G92" i="87"/>
  <c r="H6" i="87"/>
  <c r="H7" i="87"/>
  <c r="H8" i="87"/>
  <c r="H9" i="87"/>
  <c r="H10" i="87"/>
  <c r="H11" i="87"/>
  <c r="H12" i="87"/>
  <c r="H13" i="87"/>
  <c r="H14" i="87"/>
  <c r="H15" i="87"/>
  <c r="H16" i="87"/>
  <c r="H17" i="87"/>
  <c r="H18" i="87"/>
  <c r="H19" i="87"/>
  <c r="H20" i="87"/>
  <c r="H21" i="87"/>
  <c r="H22" i="87"/>
  <c r="H23" i="87"/>
  <c r="H24" i="87"/>
  <c r="H25" i="87"/>
  <c r="H26" i="87"/>
  <c r="H27" i="87"/>
  <c r="H28" i="87"/>
  <c r="H29" i="87"/>
  <c r="H30" i="87"/>
  <c r="H31" i="87"/>
  <c r="H32" i="87"/>
  <c r="H33" i="87"/>
  <c r="H34" i="87"/>
  <c r="H35" i="87"/>
  <c r="H36" i="87"/>
  <c r="H37" i="87"/>
  <c r="H38" i="87"/>
  <c r="H39" i="87"/>
  <c r="H40" i="87"/>
  <c r="H41" i="87"/>
  <c r="H42" i="87"/>
  <c r="H43" i="87"/>
  <c r="H44" i="87"/>
  <c r="H45" i="87"/>
  <c r="H46" i="87"/>
  <c r="H47" i="87"/>
  <c r="H48" i="87"/>
  <c r="H49" i="87"/>
  <c r="H50" i="87"/>
  <c r="H51" i="87"/>
  <c r="H52" i="87"/>
  <c r="H53" i="87"/>
  <c r="H54" i="87"/>
  <c r="H55" i="87"/>
  <c r="H56" i="87"/>
  <c r="H57" i="87"/>
  <c r="H58" i="87"/>
  <c r="H59" i="87"/>
  <c r="H60" i="87"/>
  <c r="H61" i="87"/>
  <c r="H62" i="87"/>
  <c r="H63" i="87"/>
  <c r="H64" i="87"/>
  <c r="H65" i="87"/>
  <c r="H66" i="87"/>
  <c r="H67" i="87"/>
  <c r="H68" i="87"/>
  <c r="H69" i="87"/>
  <c r="H70" i="87"/>
  <c r="H71" i="87"/>
  <c r="H72" i="87"/>
  <c r="H73" i="87"/>
  <c r="H74" i="87"/>
  <c r="H75" i="87"/>
  <c r="H76" i="87"/>
  <c r="H77" i="87"/>
  <c r="H78" i="87"/>
  <c r="H79" i="87"/>
  <c r="H80" i="87"/>
  <c r="H81" i="87"/>
  <c r="H82" i="87"/>
  <c r="H83" i="87"/>
  <c r="H84" i="87"/>
  <c r="H85" i="87"/>
  <c r="H86" i="87"/>
  <c r="H87" i="87"/>
  <c r="H88" i="87"/>
  <c r="H89" i="87"/>
  <c r="H90" i="87"/>
  <c r="H91" i="87"/>
  <c r="H3" i="87"/>
  <c r="D8" i="97"/>
  <c r="F8" i="97" s="1"/>
  <c r="D9" i="97"/>
  <c r="E26" i="85"/>
  <c r="E25" i="85"/>
  <c r="E24" i="85"/>
  <c r="E23" i="85"/>
  <c r="E22" i="85"/>
  <c r="E19" i="85"/>
  <c r="E18" i="85"/>
  <c r="E17" i="85"/>
  <c r="E16" i="85"/>
  <c r="E15" i="85"/>
  <c r="E14" i="85"/>
  <c r="E13" i="85"/>
  <c r="E12" i="85"/>
  <c r="E3" i="85"/>
  <c r="E4" i="85"/>
  <c r="E5" i="85"/>
  <c r="E6" i="85"/>
  <c r="E7" i="85"/>
  <c r="E8" i="85"/>
  <c r="E9" i="85"/>
  <c r="E2" i="85"/>
  <c r="U29" i="92"/>
  <c r="U30" i="92"/>
  <c r="U31" i="92"/>
  <c r="U32" i="92"/>
  <c r="U33" i="92"/>
  <c r="U34" i="92"/>
  <c r="U35" i="92"/>
  <c r="U36" i="92"/>
  <c r="U37" i="92"/>
  <c r="U38" i="92"/>
  <c r="U39" i="92"/>
  <c r="U28" i="92"/>
  <c r="V40" i="92"/>
  <c r="L9" i="99" l="1"/>
  <c r="M9" i="99"/>
  <c r="K10" i="99"/>
  <c r="L10" i="99"/>
  <c r="M8" i="99"/>
  <c r="L8" i="99"/>
  <c r="K8" i="99"/>
  <c r="M11" i="99"/>
  <c r="L11" i="99"/>
  <c r="K11" i="99"/>
  <c r="J12" i="99"/>
  <c r="I6" i="87"/>
  <c r="K5" i="87"/>
  <c r="L5" i="87"/>
  <c r="M5" i="87"/>
  <c r="H92" i="87"/>
  <c r="H217" i="87"/>
  <c r="F12" i="97"/>
  <c r="J10" i="97"/>
  <c r="I12" i="97"/>
  <c r="J12" i="97" s="1"/>
  <c r="F9" i="97"/>
  <c r="I8" i="97"/>
  <c r="J8" i="97" s="1"/>
  <c r="I9" i="97"/>
  <c r="J9" i="97" s="1"/>
  <c r="I4" i="97"/>
  <c r="I5" i="97"/>
  <c r="I6" i="97"/>
  <c r="I7" i="97"/>
  <c r="F7" i="97"/>
  <c r="F4" i="97"/>
  <c r="F6" i="97"/>
  <c r="F5" i="97"/>
  <c r="M12" i="99" l="1"/>
  <c r="L12" i="99"/>
  <c r="K12" i="99"/>
  <c r="J13" i="99"/>
  <c r="L4" i="87"/>
  <c r="K4" i="87"/>
  <c r="M4" i="87"/>
  <c r="K3" i="79"/>
  <c r="J11" i="97"/>
  <c r="J7" i="97"/>
  <c r="J5" i="97"/>
  <c r="J4" i="97"/>
  <c r="J6" i="97"/>
  <c r="I3" i="97"/>
  <c r="J3" i="97" s="1"/>
  <c r="F3" i="97"/>
  <c r="I2" i="97"/>
  <c r="J2" i="97" s="1"/>
  <c r="F2" i="97"/>
  <c r="K13" i="99" l="1"/>
  <c r="M13" i="99"/>
  <c r="L13" i="99"/>
  <c r="J14" i="99"/>
  <c r="J15" i="99" l="1"/>
  <c r="L14" i="99"/>
  <c r="K14" i="99"/>
  <c r="M14" i="99"/>
  <c r="K8" i="79"/>
  <c r="M15" i="99" l="1"/>
  <c r="L15" i="99"/>
  <c r="K15" i="99"/>
  <c r="J16" i="99"/>
  <c r="K7" i="79"/>
  <c r="K9" i="79" s="1"/>
  <c r="J17" i="99" l="1"/>
  <c r="M16" i="99"/>
  <c r="K16" i="99"/>
  <c r="L16" i="99"/>
  <c r="K2" i="79"/>
  <c r="K17" i="99" l="1"/>
  <c r="L17" i="99"/>
  <c r="M17" i="99"/>
  <c r="J18" i="99"/>
  <c r="J6" i="87"/>
  <c r="L18" i="99" l="1"/>
  <c r="K18" i="99"/>
  <c r="M18" i="99"/>
  <c r="J19" i="99"/>
  <c r="K6" i="87"/>
  <c r="M6" i="87"/>
  <c r="L6" i="87"/>
  <c r="I7" i="87"/>
  <c r="J7" i="87" s="1"/>
  <c r="K3" i="87"/>
  <c r="L3" i="87"/>
  <c r="M3" i="87"/>
  <c r="M19" i="99" l="1"/>
  <c r="L19" i="99"/>
  <c r="K19" i="99"/>
  <c r="J20" i="99"/>
  <c r="K7" i="87"/>
  <c r="M7" i="87"/>
  <c r="L7" i="87"/>
  <c r="I8" i="87"/>
  <c r="J21" i="99" l="1"/>
  <c r="M20" i="99"/>
  <c r="K20" i="99"/>
  <c r="L20" i="99"/>
  <c r="J8" i="87"/>
  <c r="I9" i="87"/>
  <c r="K21" i="99" l="1"/>
  <c r="L21" i="99"/>
  <c r="M21" i="99"/>
  <c r="J22" i="99"/>
  <c r="K8" i="87"/>
  <c r="M8" i="87"/>
  <c r="L8" i="87"/>
  <c r="K9" i="87"/>
  <c r="M9" i="87"/>
  <c r="L9" i="87"/>
  <c r="I10" i="87"/>
  <c r="L22" i="99" l="1"/>
  <c r="K22" i="99"/>
  <c r="M22" i="99"/>
  <c r="J23" i="99"/>
  <c r="K10" i="87"/>
  <c r="M10" i="87"/>
  <c r="L10" i="87"/>
  <c r="I11" i="87"/>
  <c r="M23" i="99" l="1"/>
  <c r="L23" i="99"/>
  <c r="K23" i="99"/>
  <c r="J24" i="99"/>
  <c r="K11" i="87"/>
  <c r="M11" i="87"/>
  <c r="L11" i="87"/>
  <c r="I12" i="87"/>
  <c r="M24" i="99" l="1"/>
  <c r="L24" i="99"/>
  <c r="K24" i="99"/>
  <c r="J25" i="99"/>
  <c r="I13" i="87"/>
  <c r="K13" i="87" s="1"/>
  <c r="M13" i="87"/>
  <c r="K12" i="87"/>
  <c r="M12" i="87"/>
  <c r="L12" i="87"/>
  <c r="I14" i="87"/>
  <c r="J26" i="99" l="1"/>
  <c r="K25" i="99"/>
  <c r="M25" i="99"/>
  <c r="L25" i="99"/>
  <c r="L13" i="87"/>
  <c r="K14" i="87"/>
  <c r="M14" i="87"/>
  <c r="L14" i="87"/>
  <c r="I15" i="87"/>
  <c r="L26" i="99" l="1"/>
  <c r="K26" i="99"/>
  <c r="M26" i="99"/>
  <c r="J27" i="99"/>
  <c r="K15" i="87"/>
  <c r="M15" i="87"/>
  <c r="L15" i="87"/>
  <c r="I16" i="87"/>
  <c r="M27" i="99" l="1"/>
  <c r="L27" i="99"/>
  <c r="K27" i="99"/>
  <c r="J28" i="99"/>
  <c r="I17" i="87"/>
  <c r="M28" i="99" l="1"/>
  <c r="K28" i="99"/>
  <c r="L28" i="99"/>
  <c r="J29" i="99"/>
  <c r="J17" i="87"/>
  <c r="I18" i="87"/>
  <c r="K16" i="87"/>
  <c r="M16" i="87"/>
  <c r="L16" i="87"/>
  <c r="J30" i="99" l="1"/>
  <c r="K29" i="99"/>
  <c r="L29" i="99"/>
  <c r="M29" i="99"/>
  <c r="J18" i="87"/>
  <c r="I19" i="87"/>
  <c r="K17" i="87"/>
  <c r="M17" i="87"/>
  <c r="L17" i="87"/>
  <c r="L30" i="99" l="1"/>
  <c r="K30" i="99"/>
  <c r="M30" i="99"/>
  <c r="J31" i="99"/>
  <c r="J19" i="87"/>
  <c r="I20" i="87"/>
  <c r="K18" i="87"/>
  <c r="M18" i="87"/>
  <c r="L18" i="87"/>
  <c r="M31" i="99" l="1"/>
  <c r="L31" i="99"/>
  <c r="K31" i="99"/>
  <c r="J32" i="99"/>
  <c r="J20" i="87"/>
  <c r="I21" i="87"/>
  <c r="K19" i="87"/>
  <c r="M19" i="87"/>
  <c r="L19" i="87"/>
  <c r="M32" i="99" l="1"/>
  <c r="K32" i="99"/>
  <c r="L32" i="99"/>
  <c r="J33" i="99"/>
  <c r="J21" i="87"/>
  <c r="I22" i="87"/>
  <c r="K20" i="87"/>
  <c r="M20" i="87"/>
  <c r="L20" i="87"/>
  <c r="K33" i="99" l="1"/>
  <c r="L33" i="99"/>
  <c r="M33" i="99"/>
  <c r="J34" i="99"/>
  <c r="K21" i="87"/>
  <c r="M21" i="87"/>
  <c r="L21" i="87"/>
  <c r="J22" i="87"/>
  <c r="I23" i="87"/>
  <c r="L34" i="99" l="1"/>
  <c r="K34" i="99"/>
  <c r="M34" i="99"/>
  <c r="J35" i="99"/>
  <c r="K22" i="87"/>
  <c r="M22" i="87"/>
  <c r="L22" i="87"/>
  <c r="J23" i="87"/>
  <c r="I24" i="87"/>
  <c r="M35" i="99" l="1"/>
  <c r="L35" i="99"/>
  <c r="K35" i="99"/>
  <c r="J36" i="99"/>
  <c r="J24" i="87"/>
  <c r="I25" i="87"/>
  <c r="K23" i="87"/>
  <c r="M23" i="87"/>
  <c r="L23" i="87"/>
  <c r="M36" i="99" l="1"/>
  <c r="K36" i="99"/>
  <c r="L36" i="99"/>
  <c r="J37" i="99"/>
  <c r="I26" i="87"/>
  <c r="J25" i="87"/>
  <c r="K24" i="87"/>
  <c r="M24" i="87"/>
  <c r="L24" i="87"/>
  <c r="K37" i="99" l="1"/>
  <c r="M37" i="99"/>
  <c r="L37" i="99"/>
  <c r="J38" i="99"/>
  <c r="I27" i="87"/>
  <c r="J26" i="87"/>
  <c r="K25" i="87"/>
  <c r="M25" i="87"/>
  <c r="L25" i="87"/>
  <c r="L38" i="99" l="1"/>
  <c r="K38" i="99"/>
  <c r="M38" i="99"/>
  <c r="J39" i="99"/>
  <c r="K26" i="87"/>
  <c r="M26" i="87"/>
  <c r="L26" i="87"/>
  <c r="I28" i="87"/>
  <c r="J27" i="87"/>
  <c r="M39" i="99" l="1"/>
  <c r="L39" i="99"/>
  <c r="K39" i="99"/>
  <c r="J40" i="99"/>
  <c r="K27" i="87"/>
  <c r="M27" i="87"/>
  <c r="L27" i="87"/>
  <c r="I29" i="87"/>
  <c r="J28" i="87"/>
  <c r="J41" i="99" l="1"/>
  <c r="M40" i="99"/>
  <c r="K40" i="99"/>
  <c r="L40" i="99"/>
  <c r="K28" i="87"/>
  <c r="M28" i="87"/>
  <c r="L28" i="87"/>
  <c r="I30" i="87"/>
  <c r="J29" i="87"/>
  <c r="J42" i="99" l="1"/>
  <c r="K41" i="99"/>
  <c r="M41" i="99"/>
  <c r="L41" i="99"/>
  <c r="K29" i="87"/>
  <c r="M29" i="87"/>
  <c r="L29" i="87"/>
  <c r="I31" i="87"/>
  <c r="J30" i="87"/>
  <c r="L42" i="99" l="1"/>
  <c r="K42" i="99"/>
  <c r="M42" i="99"/>
  <c r="J43" i="99"/>
  <c r="I32" i="87"/>
  <c r="J31" i="87"/>
  <c r="K30" i="87"/>
  <c r="M30" i="87"/>
  <c r="L30" i="87"/>
  <c r="M43" i="99" l="1"/>
  <c r="L43" i="99"/>
  <c r="K43" i="99"/>
  <c r="J44" i="99"/>
  <c r="K31" i="87"/>
  <c r="M31" i="87"/>
  <c r="L31" i="87"/>
  <c r="I33" i="87"/>
  <c r="J32" i="87"/>
  <c r="J45" i="99" l="1"/>
  <c r="M44" i="99"/>
  <c r="K44" i="99"/>
  <c r="L44" i="99"/>
  <c r="I34" i="87"/>
  <c r="J33" i="87"/>
  <c r="K32" i="87"/>
  <c r="M32" i="87"/>
  <c r="L32" i="87"/>
  <c r="J46" i="99" l="1"/>
  <c r="K45" i="99"/>
  <c r="M45" i="99"/>
  <c r="L45" i="99"/>
  <c r="K33" i="87"/>
  <c r="M33" i="87"/>
  <c r="L33" i="87"/>
  <c r="I35" i="87"/>
  <c r="J34" i="87"/>
  <c r="L46" i="99" l="1"/>
  <c r="K46" i="99"/>
  <c r="M46" i="99"/>
  <c r="J47" i="99"/>
  <c r="I36" i="87"/>
  <c r="J35" i="87"/>
  <c r="K34" i="87"/>
  <c r="M34" i="87"/>
  <c r="L34" i="87"/>
  <c r="M47" i="99" l="1"/>
  <c r="L47" i="99"/>
  <c r="K47" i="99"/>
  <c r="J48" i="99"/>
  <c r="K35" i="87"/>
  <c r="M35" i="87"/>
  <c r="L35" i="87"/>
  <c r="I37" i="87"/>
  <c r="J36" i="87"/>
  <c r="J49" i="99" l="1"/>
  <c r="M48" i="99"/>
  <c r="K48" i="99"/>
  <c r="L48" i="99"/>
  <c r="I38" i="87"/>
  <c r="J37" i="87"/>
  <c r="K36" i="87"/>
  <c r="M36" i="87"/>
  <c r="L36" i="87"/>
  <c r="J50" i="99" l="1"/>
  <c r="K49" i="99"/>
  <c r="M49" i="99"/>
  <c r="L49" i="99"/>
  <c r="K37" i="87"/>
  <c r="M37" i="87"/>
  <c r="L37" i="87"/>
  <c r="I39" i="87"/>
  <c r="J38" i="87"/>
  <c r="J51" i="99" l="1"/>
  <c r="L50" i="99"/>
  <c r="K50" i="99"/>
  <c r="M50" i="99"/>
  <c r="I40" i="87"/>
  <c r="J39" i="87"/>
  <c r="K38" i="87"/>
  <c r="M38" i="87"/>
  <c r="L38" i="87"/>
  <c r="M51" i="99" l="1"/>
  <c r="L51" i="99"/>
  <c r="K51" i="99"/>
  <c r="J52" i="99"/>
  <c r="K39" i="87"/>
  <c r="M39" i="87"/>
  <c r="L39" i="87"/>
  <c r="I41" i="87"/>
  <c r="J40" i="87"/>
  <c r="M52" i="99" l="1"/>
  <c r="K52" i="99"/>
  <c r="L52" i="99"/>
  <c r="J53" i="99"/>
  <c r="I42" i="87"/>
  <c r="J41" i="87"/>
  <c r="K40" i="87"/>
  <c r="M40" i="87"/>
  <c r="L40" i="87"/>
  <c r="K53" i="99" l="1"/>
  <c r="M53" i="99"/>
  <c r="L53" i="99"/>
  <c r="J54" i="99"/>
  <c r="I43" i="87"/>
  <c r="J42" i="87"/>
  <c r="K41" i="87"/>
  <c r="M41" i="87"/>
  <c r="L41" i="87"/>
  <c r="L54" i="99" l="1"/>
  <c r="K54" i="99"/>
  <c r="M54" i="99"/>
  <c r="J55" i="99"/>
  <c r="M42" i="87"/>
  <c r="L42" i="87"/>
  <c r="K42" i="87"/>
  <c r="I44" i="87"/>
  <c r="J43" i="87"/>
  <c r="M55" i="99" l="1"/>
  <c r="L55" i="99"/>
  <c r="K55" i="99"/>
  <c r="J56" i="99"/>
  <c r="M43" i="87"/>
  <c r="K43" i="87"/>
  <c r="L43" i="87"/>
  <c r="I45" i="87"/>
  <c r="J44" i="87"/>
  <c r="J57" i="99" l="1"/>
  <c r="K56" i="99"/>
  <c r="M56" i="99"/>
  <c r="L56" i="99"/>
  <c r="I46" i="87"/>
  <c r="J45" i="87"/>
  <c r="M44" i="87"/>
  <c r="K44" i="87"/>
  <c r="L44" i="87"/>
  <c r="J58" i="99" l="1"/>
  <c r="L57" i="99"/>
  <c r="K57" i="99"/>
  <c r="M57" i="99"/>
  <c r="M45" i="87"/>
  <c r="K45" i="87"/>
  <c r="L45" i="87"/>
  <c r="I47" i="87"/>
  <c r="J46" i="87"/>
  <c r="J59" i="99" l="1"/>
  <c r="M58" i="99"/>
  <c r="L58" i="99"/>
  <c r="K58" i="99"/>
  <c r="M46" i="87"/>
  <c r="L46" i="87"/>
  <c r="K46" i="87"/>
  <c r="I48" i="87"/>
  <c r="J47" i="87"/>
  <c r="M59" i="99" l="1"/>
  <c r="L59" i="99"/>
  <c r="K59" i="99"/>
  <c r="J60" i="99"/>
  <c r="M47" i="87"/>
  <c r="K47" i="87"/>
  <c r="L47" i="87"/>
  <c r="J48" i="87"/>
  <c r="I49" i="87"/>
  <c r="J61" i="99" l="1"/>
  <c r="K60" i="99"/>
  <c r="M60" i="99"/>
  <c r="L60" i="99"/>
  <c r="I50" i="87"/>
  <c r="J49" i="87"/>
  <c r="M48" i="87"/>
  <c r="K48" i="87"/>
  <c r="L48" i="87"/>
  <c r="I13" i="100" l="1"/>
  <c r="I14" i="100" s="1"/>
  <c r="I15" i="100" s="1"/>
  <c r="I16" i="100" s="1"/>
  <c r="I17" i="100" s="1"/>
  <c r="I18" i="100" s="1"/>
  <c r="I19" i="100" s="1"/>
  <c r="I20" i="100" s="1"/>
  <c r="I21" i="100" s="1"/>
  <c r="I22" i="100" s="1"/>
  <c r="I23" i="100" s="1"/>
  <c r="I24" i="100" s="1"/>
  <c r="I25" i="100" s="1"/>
  <c r="I26" i="100" s="1"/>
  <c r="I27" i="100" s="1"/>
  <c r="I28" i="100" s="1"/>
  <c r="J62" i="99"/>
  <c r="L61" i="99"/>
  <c r="K61" i="99"/>
  <c r="M61" i="99"/>
  <c r="I51" i="87"/>
  <c r="J50" i="87"/>
  <c r="M49" i="87"/>
  <c r="L49" i="87"/>
  <c r="K49" i="87"/>
  <c r="M62" i="99" l="1"/>
  <c r="L62" i="99"/>
  <c r="K62" i="99"/>
  <c r="J63" i="99"/>
  <c r="M50" i="87"/>
  <c r="L50" i="87"/>
  <c r="K50" i="87"/>
  <c r="I52" i="87"/>
  <c r="J51" i="87"/>
  <c r="J64" i="99" l="1"/>
  <c r="M63" i="99"/>
  <c r="L63" i="99"/>
  <c r="K63" i="99"/>
  <c r="M51" i="87"/>
  <c r="K51" i="87"/>
  <c r="L51" i="87"/>
  <c r="I53" i="87"/>
  <c r="J52" i="87"/>
  <c r="K64" i="99" l="1"/>
  <c r="M64" i="99"/>
  <c r="L64" i="99"/>
  <c r="J65" i="99"/>
  <c r="M52" i="87"/>
  <c r="K52" i="87"/>
  <c r="L52" i="87"/>
  <c r="I54" i="87"/>
  <c r="J53" i="87"/>
  <c r="L65" i="99" l="1"/>
  <c r="L66" i="99" s="1"/>
  <c r="K65" i="99"/>
  <c r="K66" i="99" s="1"/>
  <c r="M65" i="99"/>
  <c r="J66" i="99"/>
  <c r="I55" i="87"/>
  <c r="J54" i="87"/>
  <c r="M53" i="87"/>
  <c r="L53" i="87"/>
  <c r="K53" i="87"/>
  <c r="M54" i="87" l="1"/>
  <c r="K54" i="87"/>
  <c r="L54" i="87"/>
  <c r="I56" i="87"/>
  <c r="J55" i="87"/>
  <c r="K29" i="100" l="1"/>
  <c r="L29" i="100"/>
  <c r="J29" i="100"/>
  <c r="M55" i="87"/>
  <c r="K55" i="87"/>
  <c r="L55" i="87"/>
  <c r="J56" i="87"/>
  <c r="I57" i="87"/>
  <c r="I58" i="87" l="1"/>
  <c r="J57" i="87"/>
  <c r="M56" i="87"/>
  <c r="K56" i="87"/>
  <c r="L56" i="87"/>
  <c r="M57" i="87" l="1"/>
  <c r="K57" i="87"/>
  <c r="L57" i="87"/>
  <c r="I59" i="87"/>
  <c r="J58" i="87"/>
  <c r="I60" i="87" l="1"/>
  <c r="J59" i="87"/>
  <c r="M58" i="87"/>
  <c r="L58" i="87"/>
  <c r="K58" i="87"/>
  <c r="M59" i="87" l="1"/>
  <c r="K59" i="87"/>
  <c r="L59" i="87"/>
  <c r="I61" i="87"/>
  <c r="J60" i="87"/>
  <c r="I62" i="87" l="1"/>
  <c r="J61" i="87"/>
  <c r="M60" i="87"/>
  <c r="K60" i="87"/>
  <c r="L60" i="87"/>
  <c r="M61" i="87" l="1"/>
  <c r="L61" i="87"/>
  <c r="K61" i="87"/>
  <c r="J62" i="87"/>
  <c r="I63" i="87"/>
  <c r="M62" i="87" l="1"/>
  <c r="L62" i="87"/>
  <c r="K62" i="87"/>
  <c r="I64" i="87"/>
  <c r="J63" i="87"/>
  <c r="I65" i="87" l="1"/>
  <c r="J64" i="87"/>
  <c r="M63" i="87"/>
  <c r="K63" i="87"/>
  <c r="L63" i="87"/>
  <c r="M64" i="87" l="1"/>
  <c r="K64" i="87"/>
  <c r="L64" i="87"/>
  <c r="I66" i="87"/>
  <c r="J65" i="87"/>
  <c r="I67" i="87" l="1"/>
  <c r="J66" i="87"/>
  <c r="M65" i="87"/>
  <c r="L65" i="87"/>
  <c r="K65" i="87"/>
  <c r="M66" i="87" l="1"/>
  <c r="L66" i="87"/>
  <c r="K66" i="87"/>
  <c r="I68" i="87"/>
  <c r="J67" i="87"/>
  <c r="I69" i="87" l="1"/>
  <c r="J68" i="87"/>
  <c r="M67" i="87"/>
  <c r="K67" i="87"/>
  <c r="L67" i="87"/>
  <c r="M68" i="87" l="1"/>
  <c r="K68" i="87"/>
  <c r="L68" i="87"/>
  <c r="I70" i="87"/>
  <c r="J69" i="87"/>
  <c r="M69" i="87" l="1"/>
  <c r="K69" i="87"/>
  <c r="L69" i="87"/>
  <c r="I71" i="87"/>
  <c r="J70" i="87"/>
  <c r="I72" i="87" l="1"/>
  <c r="M70" i="87"/>
  <c r="L70" i="87"/>
  <c r="K70" i="87"/>
  <c r="L71" i="87" l="1"/>
  <c r="K71" i="87"/>
  <c r="M71" i="87"/>
  <c r="I73" i="87"/>
  <c r="I74" i="87" l="1"/>
  <c r="L72" i="87"/>
  <c r="K72" i="87"/>
  <c r="M72" i="87"/>
  <c r="L73" i="87" l="1"/>
  <c r="M73" i="87"/>
  <c r="K73" i="87"/>
  <c r="I75" i="87"/>
  <c r="I76" i="87" l="1"/>
  <c r="L74" i="87"/>
  <c r="K74" i="87"/>
  <c r="M74" i="87"/>
  <c r="L75" i="87" l="1"/>
  <c r="K75" i="87"/>
  <c r="M75" i="87"/>
  <c r="I77" i="87"/>
  <c r="I78" i="87" l="1"/>
  <c r="L76" i="87"/>
  <c r="K76" i="87"/>
  <c r="M76" i="87"/>
  <c r="L77" i="87" l="1"/>
  <c r="K77" i="87"/>
  <c r="M77" i="87"/>
  <c r="I79" i="87"/>
  <c r="I80" i="87" l="1"/>
  <c r="L78" i="87"/>
  <c r="M78" i="87"/>
  <c r="K78" i="87"/>
  <c r="L79" i="87" l="1"/>
  <c r="K79" i="87"/>
  <c r="M79" i="87"/>
  <c r="I81" i="87"/>
  <c r="I82" i="87" l="1"/>
  <c r="L80" i="87"/>
  <c r="K80" i="87"/>
  <c r="M80" i="87"/>
  <c r="L81" i="87" l="1"/>
  <c r="K81" i="87"/>
  <c r="M81" i="87"/>
  <c r="I83" i="87"/>
  <c r="I84" i="87" l="1"/>
  <c r="L82" i="87"/>
  <c r="K82" i="87"/>
  <c r="M82" i="87"/>
  <c r="L83" i="87" l="1"/>
  <c r="K83" i="87"/>
  <c r="M83" i="87"/>
  <c r="I85" i="87"/>
  <c r="I86" i="87" l="1"/>
  <c r="L84" i="87"/>
  <c r="M84" i="87"/>
  <c r="K84" i="87"/>
  <c r="L85" i="87" l="1"/>
  <c r="K85" i="87"/>
  <c r="M85" i="87"/>
  <c r="I87" i="87"/>
  <c r="L86" i="87" l="1"/>
  <c r="M86" i="87"/>
  <c r="K86" i="87"/>
  <c r="J87" i="87"/>
  <c r="I88" i="87"/>
  <c r="L87" i="87" l="1"/>
  <c r="K87" i="87"/>
  <c r="M87" i="87"/>
  <c r="I89" i="87"/>
  <c r="J88" i="87"/>
  <c r="J89" i="87" l="1"/>
  <c r="I90" i="87"/>
  <c r="L88" i="87"/>
  <c r="K88" i="87"/>
  <c r="M88" i="87"/>
  <c r="J90" i="87" l="1"/>
  <c r="I91" i="87"/>
  <c r="L89" i="87"/>
  <c r="M89" i="87"/>
  <c r="K89" i="87"/>
  <c r="I96" i="87" l="1"/>
  <c r="J91" i="87"/>
  <c r="L90" i="87"/>
  <c r="K90" i="87"/>
  <c r="M90" i="87"/>
  <c r="L91" i="87" l="1"/>
  <c r="L92" i="87" s="1"/>
  <c r="K91" i="87"/>
  <c r="K92" i="87" s="1"/>
  <c r="M91" i="87"/>
  <c r="J92" i="87"/>
  <c r="I97" i="87"/>
  <c r="J96" i="87"/>
  <c r="K96" i="87" l="1"/>
  <c r="L96" i="87"/>
  <c r="M96" i="87"/>
  <c r="J97" i="87"/>
  <c r="I98" i="87"/>
  <c r="J98" i="87" l="1"/>
  <c r="I99" i="87"/>
  <c r="K97" i="87"/>
  <c r="L97" i="87"/>
  <c r="M97" i="87"/>
  <c r="J99" i="87" l="1"/>
  <c r="I100" i="87"/>
  <c r="K98" i="87"/>
  <c r="L98" i="87"/>
  <c r="M98" i="87"/>
  <c r="J100" i="87" l="1"/>
  <c r="I101" i="87"/>
  <c r="K99" i="87"/>
  <c r="L99" i="87"/>
  <c r="M99" i="87"/>
  <c r="J101" i="87" l="1"/>
  <c r="I102" i="87"/>
  <c r="K100" i="87"/>
  <c r="L100" i="87"/>
  <c r="M100" i="87"/>
  <c r="J102" i="87" l="1"/>
  <c r="I103" i="87"/>
  <c r="K101" i="87"/>
  <c r="L101" i="87"/>
  <c r="M101" i="87"/>
  <c r="J103" i="87" l="1"/>
  <c r="I104" i="87"/>
  <c r="L102" i="87"/>
  <c r="M102" i="87"/>
  <c r="K102" i="87"/>
  <c r="J104" i="87" l="1"/>
  <c r="I105" i="87"/>
  <c r="L103" i="87"/>
  <c r="M103" i="87"/>
  <c r="K103" i="87"/>
  <c r="J105" i="87" l="1"/>
  <c r="I106" i="87"/>
  <c r="L104" i="87"/>
  <c r="M104" i="87"/>
  <c r="K104" i="87"/>
  <c r="J106" i="87" l="1"/>
  <c r="I107" i="87"/>
  <c r="L105" i="87"/>
  <c r="M105" i="87"/>
  <c r="K105" i="87"/>
  <c r="I108" i="87" l="1"/>
  <c r="J107" i="87"/>
  <c r="L106" i="87"/>
  <c r="M106" i="87"/>
  <c r="K106" i="87"/>
  <c r="K107" i="87" l="1"/>
  <c r="M107" i="87"/>
  <c r="L107" i="87"/>
  <c r="I109" i="87"/>
  <c r="J108" i="87"/>
  <c r="I110" i="87" l="1"/>
  <c r="J109" i="87"/>
  <c r="K108" i="87"/>
  <c r="L108" i="87"/>
  <c r="M108" i="87"/>
  <c r="K109" i="87" l="1"/>
  <c r="L109" i="87"/>
  <c r="M109" i="87"/>
  <c r="I111" i="87"/>
  <c r="J110" i="87"/>
  <c r="I112" i="87" l="1"/>
  <c r="J111" i="87"/>
  <c r="K110" i="87"/>
  <c r="L110" i="87"/>
  <c r="M110" i="87"/>
  <c r="K111" i="87" l="1"/>
  <c r="M111" i="87"/>
  <c r="L111" i="87"/>
  <c r="I113" i="87"/>
  <c r="J112" i="87"/>
  <c r="I114" i="87" l="1"/>
  <c r="J113" i="87"/>
  <c r="K112" i="87"/>
  <c r="L112" i="87"/>
  <c r="M112" i="87"/>
  <c r="K113" i="87" l="1"/>
  <c r="L113" i="87"/>
  <c r="M113" i="87"/>
  <c r="J114" i="87"/>
  <c r="I115" i="87"/>
  <c r="K114" i="87" l="1"/>
  <c r="L114" i="87"/>
  <c r="M114" i="87"/>
  <c r="I116" i="87"/>
  <c r="J115" i="87"/>
  <c r="I117" i="87" l="1"/>
  <c r="J116" i="87"/>
  <c r="K115" i="87"/>
  <c r="M115" i="87"/>
  <c r="L115" i="87"/>
  <c r="K116" i="87" l="1"/>
  <c r="L116" i="87"/>
  <c r="M116" i="87"/>
  <c r="I118" i="87"/>
  <c r="J117" i="87"/>
  <c r="I119" i="87" l="1"/>
  <c r="J118" i="87"/>
  <c r="K117" i="87"/>
  <c r="L117" i="87"/>
  <c r="M117" i="87"/>
  <c r="K118" i="87" l="1"/>
  <c r="L118" i="87"/>
  <c r="M118" i="87"/>
  <c r="I120" i="87"/>
  <c r="J119" i="87"/>
  <c r="J120" i="87" l="1"/>
  <c r="I121" i="87"/>
  <c r="K119" i="87"/>
  <c r="M119" i="87"/>
  <c r="L119" i="87"/>
  <c r="I122" i="87" l="1"/>
  <c r="J121" i="87"/>
  <c r="K120" i="87"/>
  <c r="L120" i="87"/>
  <c r="M120" i="87"/>
  <c r="K121" i="87" l="1"/>
  <c r="L121" i="87"/>
  <c r="M121" i="87"/>
  <c r="I123" i="87"/>
  <c r="J122" i="87"/>
  <c r="I124" i="87" l="1"/>
  <c r="J123" i="87"/>
  <c r="K122" i="87"/>
  <c r="L122" i="87"/>
  <c r="M122" i="87"/>
  <c r="K123" i="87" l="1"/>
  <c r="M123" i="87"/>
  <c r="L123" i="87"/>
  <c r="I125" i="87"/>
  <c r="J124" i="87"/>
  <c r="I126" i="87" l="1"/>
  <c r="J125" i="87"/>
  <c r="K124" i="87"/>
  <c r="L124" i="87"/>
  <c r="M124" i="87"/>
  <c r="K125" i="87" l="1"/>
  <c r="L125" i="87"/>
  <c r="M125" i="87"/>
  <c r="I127" i="87"/>
  <c r="J126" i="87"/>
  <c r="I128" i="87" l="1"/>
  <c r="J127" i="87"/>
  <c r="K126" i="87"/>
  <c r="L126" i="87"/>
  <c r="M126" i="87"/>
  <c r="K127" i="87" l="1"/>
  <c r="M127" i="87"/>
  <c r="L127" i="87"/>
  <c r="J128" i="87"/>
  <c r="I129" i="87"/>
  <c r="K128" i="87" l="1"/>
  <c r="L128" i="87"/>
  <c r="M128" i="87"/>
  <c r="I130" i="87"/>
  <c r="J129" i="87"/>
  <c r="I131" i="87" l="1"/>
  <c r="J130" i="87"/>
  <c r="K129" i="87"/>
  <c r="L129" i="87"/>
  <c r="M129" i="87"/>
  <c r="K130" i="87" l="1"/>
  <c r="L130" i="87"/>
  <c r="M130" i="87"/>
  <c r="I132" i="87"/>
  <c r="J131" i="87"/>
  <c r="I133" i="87" l="1"/>
  <c r="J132" i="87"/>
  <c r="K131" i="87"/>
  <c r="M131" i="87"/>
  <c r="L131" i="87"/>
  <c r="K132" i="87" l="1"/>
  <c r="L132" i="87"/>
  <c r="M132" i="87"/>
  <c r="I134" i="87"/>
  <c r="J133" i="87"/>
  <c r="I135" i="87" l="1"/>
  <c r="J134" i="87"/>
  <c r="K133" i="87"/>
  <c r="L133" i="87"/>
  <c r="M133" i="87"/>
  <c r="K134" i="87" l="1"/>
  <c r="L134" i="87"/>
  <c r="M134" i="87"/>
  <c r="I136" i="87"/>
  <c r="J135" i="87"/>
  <c r="J136" i="87" l="1"/>
  <c r="I137" i="87"/>
  <c r="K135" i="87"/>
  <c r="M135" i="87"/>
  <c r="L135" i="87"/>
  <c r="I138" i="87" l="1"/>
  <c r="J137" i="87"/>
  <c r="K136" i="87"/>
  <c r="L136" i="87"/>
  <c r="M136" i="87"/>
  <c r="K137" i="87" l="1"/>
  <c r="L137" i="87"/>
  <c r="M137" i="87"/>
  <c r="I139" i="87"/>
  <c r="J138" i="87"/>
  <c r="I140" i="87" l="1"/>
  <c r="J139" i="87"/>
  <c r="K138" i="87"/>
  <c r="L138" i="87"/>
  <c r="M138" i="87"/>
  <c r="K139" i="87" l="1"/>
  <c r="M139" i="87"/>
  <c r="L139" i="87"/>
  <c r="I141" i="87"/>
  <c r="J140" i="87"/>
  <c r="I142" i="87" l="1"/>
  <c r="J141" i="87"/>
  <c r="K140" i="87"/>
  <c r="L140" i="87"/>
  <c r="M140" i="87"/>
  <c r="K141" i="87" l="1"/>
  <c r="L141" i="87"/>
  <c r="M141" i="87"/>
  <c r="I143" i="87"/>
  <c r="J142" i="87"/>
  <c r="I144" i="87" l="1"/>
  <c r="J143" i="87"/>
  <c r="K142" i="87"/>
  <c r="L142" i="87"/>
  <c r="M142" i="87"/>
  <c r="K143" i="87" l="1"/>
  <c r="M143" i="87"/>
  <c r="L143" i="87"/>
  <c r="J144" i="87"/>
  <c r="I145" i="87"/>
  <c r="K144" i="87" l="1"/>
  <c r="L144" i="87"/>
  <c r="M144" i="87"/>
  <c r="I146" i="87"/>
  <c r="J145" i="87"/>
  <c r="I147" i="87" l="1"/>
  <c r="J146" i="87"/>
  <c r="K145" i="87"/>
  <c r="L145" i="87"/>
  <c r="M145" i="87"/>
  <c r="K146" i="87" l="1"/>
  <c r="L146" i="87"/>
  <c r="M146" i="87"/>
  <c r="I148" i="87"/>
  <c r="J147" i="87"/>
  <c r="I149" i="87" l="1"/>
  <c r="J148" i="87"/>
  <c r="K147" i="87"/>
  <c r="M147" i="87"/>
  <c r="L147" i="87"/>
  <c r="K148" i="87" l="1"/>
  <c r="L148" i="87"/>
  <c r="M148" i="87"/>
  <c r="I150" i="87"/>
  <c r="J149" i="87"/>
  <c r="I151" i="87" l="1"/>
  <c r="J150" i="87"/>
  <c r="K149" i="87"/>
  <c r="L149" i="87"/>
  <c r="M149" i="87"/>
  <c r="K150" i="87" l="1"/>
  <c r="L150" i="87"/>
  <c r="M150" i="87"/>
  <c r="I152" i="87"/>
  <c r="J151" i="87"/>
  <c r="J152" i="87" l="1"/>
  <c r="I153" i="87"/>
  <c r="K151" i="87"/>
  <c r="M151" i="87"/>
  <c r="L151" i="87"/>
  <c r="I154" i="87" l="1"/>
  <c r="J153" i="87"/>
  <c r="K152" i="87"/>
  <c r="L152" i="87"/>
  <c r="M152" i="87"/>
  <c r="K153" i="87" l="1"/>
  <c r="L153" i="87"/>
  <c r="M153" i="87"/>
  <c r="I155" i="87"/>
  <c r="J154" i="87"/>
  <c r="I156" i="87" l="1"/>
  <c r="J155" i="87"/>
  <c r="K154" i="87"/>
  <c r="L154" i="87"/>
  <c r="M154" i="87"/>
  <c r="K155" i="87" l="1"/>
  <c r="M155" i="87"/>
  <c r="L155" i="87"/>
  <c r="I157" i="87"/>
  <c r="J156" i="87"/>
  <c r="I158" i="87" l="1"/>
  <c r="J157" i="87"/>
  <c r="K156" i="87"/>
  <c r="L156" i="87"/>
  <c r="M156" i="87"/>
  <c r="K157" i="87" l="1"/>
  <c r="L157" i="87"/>
  <c r="M157" i="87"/>
  <c r="I159" i="87"/>
  <c r="J158" i="87"/>
  <c r="I160" i="87" l="1"/>
  <c r="J159" i="87"/>
  <c r="K158" i="87"/>
  <c r="L158" i="87"/>
  <c r="M158" i="87"/>
  <c r="K159" i="87" l="1"/>
  <c r="M159" i="87"/>
  <c r="L159" i="87"/>
  <c r="J160" i="87"/>
  <c r="I161" i="87"/>
  <c r="K160" i="87" l="1"/>
  <c r="L160" i="87"/>
  <c r="M160" i="87"/>
  <c r="I162" i="87"/>
  <c r="J161" i="87"/>
  <c r="I163" i="87" l="1"/>
  <c r="J162" i="87"/>
  <c r="K161" i="87"/>
  <c r="L161" i="87"/>
  <c r="M161" i="87"/>
  <c r="K162" i="87" l="1"/>
  <c r="L162" i="87"/>
  <c r="M162" i="87"/>
  <c r="I164" i="87"/>
  <c r="J163" i="87"/>
  <c r="I165" i="87" l="1"/>
  <c r="J164" i="87"/>
  <c r="K163" i="87"/>
  <c r="M163" i="87"/>
  <c r="L163" i="87"/>
  <c r="K164" i="87" l="1"/>
  <c r="M164" i="87"/>
  <c r="L164" i="87"/>
  <c r="I166" i="87"/>
  <c r="J165" i="87"/>
  <c r="I167" i="87" l="1"/>
  <c r="J166" i="87"/>
  <c r="K165" i="87"/>
  <c r="L165" i="87"/>
  <c r="M165" i="87"/>
  <c r="K166" i="87" l="1"/>
  <c r="L166" i="87"/>
  <c r="M166" i="87"/>
  <c r="I168" i="87"/>
  <c r="J167" i="87"/>
  <c r="J168" i="87" l="1"/>
  <c r="I169" i="87"/>
  <c r="K167" i="87"/>
  <c r="M167" i="87"/>
  <c r="L167" i="87"/>
  <c r="I170" i="87" l="1"/>
  <c r="J169" i="87"/>
  <c r="K168" i="87"/>
  <c r="L168" i="87"/>
  <c r="M168" i="87"/>
  <c r="K169" i="87" l="1"/>
  <c r="M169" i="87"/>
  <c r="L169" i="87"/>
  <c r="I171" i="87"/>
  <c r="J170" i="87"/>
  <c r="I172" i="87" l="1"/>
  <c r="J171" i="87"/>
  <c r="K170" i="87"/>
  <c r="M170" i="87"/>
  <c r="L170" i="87"/>
  <c r="K171" i="87" l="1"/>
  <c r="L171" i="87"/>
  <c r="M171" i="87"/>
  <c r="I173" i="87"/>
  <c r="J172" i="87"/>
  <c r="I174" i="87" l="1"/>
  <c r="J173" i="87"/>
  <c r="K172" i="87"/>
  <c r="L172" i="87"/>
  <c r="M172" i="87"/>
  <c r="K173" i="87" l="1"/>
  <c r="M173" i="87"/>
  <c r="L173" i="87"/>
  <c r="I175" i="87"/>
  <c r="J174" i="87"/>
  <c r="I176" i="87" l="1"/>
  <c r="J175" i="87"/>
  <c r="K174" i="87"/>
  <c r="M174" i="87"/>
  <c r="L174" i="87"/>
  <c r="K175" i="87" l="1"/>
  <c r="M175" i="87"/>
  <c r="L175" i="87"/>
  <c r="J176" i="87"/>
  <c r="I177" i="87"/>
  <c r="K176" i="87" l="1"/>
  <c r="L176" i="87"/>
  <c r="M176" i="87"/>
  <c r="I178" i="87"/>
  <c r="J177" i="87"/>
  <c r="I179" i="87" l="1"/>
  <c r="J178" i="87"/>
  <c r="K177" i="87"/>
  <c r="M177" i="87"/>
  <c r="L177" i="87"/>
  <c r="K178" i="87" l="1"/>
  <c r="M178" i="87"/>
  <c r="L178" i="87"/>
  <c r="I180" i="87"/>
  <c r="J179" i="87"/>
  <c r="I181" i="87" l="1"/>
  <c r="J180" i="87"/>
  <c r="K179" i="87"/>
  <c r="M179" i="87"/>
  <c r="L179" i="87"/>
  <c r="K180" i="87" l="1"/>
  <c r="L180" i="87"/>
  <c r="M180" i="87"/>
  <c r="I182" i="87"/>
  <c r="J181" i="87"/>
  <c r="I183" i="87" l="1"/>
  <c r="J182" i="87"/>
  <c r="K181" i="87"/>
  <c r="M181" i="87"/>
  <c r="L181" i="87"/>
  <c r="K182" i="87" l="1"/>
  <c r="M182" i="87"/>
  <c r="L182" i="87"/>
  <c r="I184" i="87"/>
  <c r="J183" i="87"/>
  <c r="I185" i="87" l="1"/>
  <c r="J184" i="87"/>
  <c r="K183" i="87"/>
  <c r="L183" i="87"/>
  <c r="M183" i="87"/>
  <c r="K184" i="87" l="1"/>
  <c r="L184" i="87"/>
  <c r="M184" i="87"/>
  <c r="I186" i="87"/>
  <c r="J185" i="87"/>
  <c r="I187" i="87" l="1"/>
  <c r="J186" i="87"/>
  <c r="K185" i="87"/>
  <c r="M185" i="87"/>
  <c r="L185" i="87"/>
  <c r="K186" i="87" l="1"/>
  <c r="M186" i="87"/>
  <c r="L186" i="87"/>
  <c r="I188" i="87"/>
  <c r="J187" i="87"/>
  <c r="I189" i="87" l="1"/>
  <c r="J188" i="87"/>
  <c r="K187" i="87"/>
  <c r="L187" i="87"/>
  <c r="M187" i="87"/>
  <c r="K188" i="87" l="1"/>
  <c r="L188" i="87"/>
  <c r="M188" i="87"/>
  <c r="I190" i="87"/>
  <c r="J189" i="87"/>
  <c r="I191" i="87" l="1"/>
  <c r="J190" i="87"/>
  <c r="K189" i="87"/>
  <c r="M189" i="87"/>
  <c r="L189" i="87"/>
  <c r="K190" i="87" l="1"/>
  <c r="M190" i="87"/>
  <c r="L190" i="87"/>
  <c r="I192" i="87"/>
  <c r="J191" i="87"/>
  <c r="J192" i="87" l="1"/>
  <c r="I193" i="87"/>
  <c r="K191" i="87"/>
  <c r="L191" i="87"/>
  <c r="M191" i="87"/>
  <c r="I194" i="87" l="1"/>
  <c r="J193" i="87"/>
  <c r="K192" i="87"/>
  <c r="L192" i="87"/>
  <c r="M192" i="87"/>
  <c r="K193" i="87" l="1"/>
  <c r="M193" i="87"/>
  <c r="L193" i="87"/>
  <c r="I195" i="87"/>
  <c r="J194" i="87"/>
  <c r="I196" i="87" l="1"/>
  <c r="J195" i="87"/>
  <c r="K194" i="87"/>
  <c r="L194" i="87"/>
  <c r="M194" i="87"/>
  <c r="K195" i="87" l="1"/>
  <c r="L195" i="87"/>
  <c r="M195" i="87"/>
  <c r="I197" i="87"/>
  <c r="J196" i="87"/>
  <c r="I198" i="87" l="1"/>
  <c r="J197" i="87"/>
  <c r="K196" i="87"/>
  <c r="L196" i="87"/>
  <c r="M196" i="87"/>
  <c r="K197" i="87" l="1"/>
  <c r="M197" i="87"/>
  <c r="L197" i="87"/>
  <c r="I199" i="87"/>
  <c r="J198" i="87"/>
  <c r="I200" i="87" l="1"/>
  <c r="J199" i="87"/>
  <c r="K198" i="87"/>
  <c r="M198" i="87"/>
  <c r="L198" i="87"/>
  <c r="K199" i="87" l="1"/>
  <c r="L199" i="87"/>
  <c r="M199" i="87"/>
  <c r="J200" i="87"/>
  <c r="I201" i="87"/>
  <c r="K200" i="87" l="1"/>
  <c r="L200" i="87"/>
  <c r="M200" i="87"/>
  <c r="I202" i="87"/>
  <c r="J201" i="87"/>
  <c r="I203" i="87" l="1"/>
  <c r="J202" i="87"/>
  <c r="K201" i="87"/>
  <c r="M201" i="87"/>
  <c r="L201" i="87"/>
  <c r="K202" i="87" l="1"/>
  <c r="L202" i="87"/>
  <c r="M202" i="87"/>
  <c r="I204" i="87"/>
  <c r="J203" i="87"/>
  <c r="I205" i="87" l="1"/>
  <c r="J204" i="87"/>
  <c r="K203" i="87"/>
  <c r="L203" i="87"/>
  <c r="M203" i="87"/>
  <c r="K204" i="87" l="1"/>
  <c r="L204" i="87"/>
  <c r="M204" i="87"/>
  <c r="I206" i="87"/>
  <c r="J205" i="87"/>
  <c r="I207" i="87" l="1"/>
  <c r="J206" i="87"/>
  <c r="K205" i="87"/>
  <c r="M205" i="87"/>
  <c r="L205" i="87"/>
  <c r="K206" i="87" l="1"/>
  <c r="M206" i="87"/>
  <c r="L206" i="87"/>
  <c r="I208" i="87"/>
  <c r="J207" i="87"/>
  <c r="J208" i="87" l="1"/>
  <c r="I209" i="87"/>
  <c r="K207" i="87"/>
  <c r="L207" i="87"/>
  <c r="M207" i="87"/>
  <c r="I210" i="87" l="1"/>
  <c r="J209" i="87"/>
  <c r="K208" i="87"/>
  <c r="L208" i="87"/>
  <c r="M208" i="87"/>
  <c r="K209" i="87" l="1"/>
  <c r="M209" i="87"/>
  <c r="L209" i="87"/>
  <c r="I211" i="87"/>
  <c r="J210" i="87"/>
  <c r="I212" i="87" l="1"/>
  <c r="J211" i="87"/>
  <c r="K210" i="87"/>
  <c r="L210" i="87"/>
  <c r="M210" i="87"/>
  <c r="K211" i="87" l="1"/>
  <c r="L211" i="87"/>
  <c r="M211" i="87"/>
  <c r="I213" i="87"/>
  <c r="J212" i="87"/>
  <c r="I214" i="87" l="1"/>
  <c r="J213" i="87"/>
  <c r="K212" i="87"/>
  <c r="M212" i="87"/>
  <c r="L212" i="87"/>
  <c r="K213" i="87" l="1"/>
  <c r="M213" i="87"/>
  <c r="L213" i="87"/>
  <c r="I215" i="87"/>
  <c r="J214" i="87"/>
  <c r="I216" i="87" l="1"/>
  <c r="J216" i="87" s="1"/>
  <c r="J215" i="87"/>
  <c r="K214" i="87"/>
  <c r="M214" i="87"/>
  <c r="L214" i="87"/>
  <c r="K215" i="87" l="1"/>
  <c r="M215" i="87"/>
  <c r="L215" i="87"/>
  <c r="K216" i="87"/>
  <c r="M216" i="87"/>
  <c r="L216" i="87"/>
  <c r="J217" i="87"/>
  <c r="K217" i="87" l="1"/>
  <c r="L217" i="87"/>
</calcChain>
</file>

<file path=xl/sharedStrings.xml><?xml version="1.0" encoding="utf-8"?>
<sst xmlns="http://schemas.openxmlformats.org/spreadsheetml/2006/main" count="598" uniqueCount="50">
  <si>
    <t>Flat No.</t>
  </si>
  <si>
    <t>Sr. No.</t>
  </si>
  <si>
    <t>Floor No.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</si>
  <si>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</si>
  <si>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</si>
  <si>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</si>
  <si>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</si>
  <si>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</si>
  <si>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</si>
  <si>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</si>
  <si>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</si>
  <si>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 BHK</t>
  </si>
  <si>
    <t xml:space="preserve">Total </t>
  </si>
  <si>
    <t>2 BHK</t>
  </si>
  <si>
    <t>Ref</t>
  </si>
  <si>
    <t>DV</t>
  </si>
  <si>
    <t xml:space="preserve"> Comp.</t>
  </si>
  <si>
    <t>Flat</t>
  </si>
  <si>
    <t>CA Sqf.</t>
  </si>
  <si>
    <t>Typical - 10-15 &amp; 17-19th Flr</t>
  </si>
  <si>
    <t>Tot - 6</t>
  </si>
  <si>
    <t>Tot -8</t>
  </si>
  <si>
    <t>20th (pt) Flr</t>
  </si>
  <si>
    <t xml:space="preserve">9th &amp; 16th Flr (1st Habitable) </t>
  </si>
  <si>
    <t>As per Plan</t>
  </si>
  <si>
    <t>CA Sq.M.</t>
  </si>
  <si>
    <t>nrby</t>
  </si>
  <si>
    <t xml:space="preserve"> Fair Market Value                         in ` </t>
  </si>
  <si>
    <t xml:space="preserve"> Realizable Value                             in ` </t>
  </si>
  <si>
    <t xml:space="preserve"> Distress Sale Value                             in ` </t>
  </si>
  <si>
    <t xml:space="preserve"> Expected Rent per month (After Completion)               in ` </t>
  </si>
  <si>
    <t>Proposed Inventory</t>
  </si>
  <si>
    <t>Approved Inventory</t>
  </si>
  <si>
    <t xml:space="preserve"> Builder Carpet Area in 
Sq. Ft.                      
</t>
  </si>
  <si>
    <t>Sale / Rehab</t>
  </si>
  <si>
    <t xml:space="preserve">Sale </t>
  </si>
  <si>
    <t>Rehab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</si>
  <si>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</si>
  <si>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</si>
  <si>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Realizable Value                             in </t>
    </r>
    <r>
      <rPr>
        <b/>
        <sz val="7.5"/>
        <color theme="1"/>
        <rFont val="Rupee Foradian"/>
        <family val="2"/>
      </rPr>
      <t>`</t>
    </r>
  </si>
  <si>
    <r>
      <t xml:space="preserve">Distress Sale Value                             in </t>
    </r>
    <r>
      <rPr>
        <b/>
        <sz val="7"/>
        <color theme="1"/>
        <rFont val="Rupee Foradian"/>
        <family val="2"/>
      </rPr>
      <t>`</t>
    </r>
  </si>
  <si>
    <r>
      <t>Expected Rent per month (After Completion)               in</t>
    </r>
    <r>
      <rPr>
        <b/>
        <sz val="7"/>
        <color theme="1"/>
        <rFont val="Rupee Foradian"/>
        <family val="2"/>
      </rPr>
      <t xml:space="preserve"> `</t>
    </r>
  </si>
  <si>
    <t xml:space="preserve"> Carpet Area in 
Sq. Ft.                      
</t>
  </si>
  <si>
    <t xml:space="preserve"> Balcony Area in 
Sq. Ft.                      
</t>
  </si>
  <si>
    <t xml:space="preserve">Total Area in 
Sq. Ft.                      
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</si>
  <si>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</si>
  <si>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Sale</t>
  </si>
  <si>
    <t xml:space="preserve">2 BHK - 46                                             3 BHK -  17                                                                                                                     </t>
  </si>
  <si>
    <t xml:space="preserve">2 BHK - 20                                             3 BHK -  06                                                                                                                  </t>
  </si>
  <si>
    <t>Particulars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</si>
</sst>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FFFF"/>
      <name val="Open Sans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.5"/>
      <color theme="1"/>
      <name val="Rupee Foradian"/>
      <family val="2"/>
    </font>
    <font>
      <sz val="8"/>
      <color theme="1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43" fontId="19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22" fillId="0" borderId="0" xfId="0" applyFont="1"/>
    <xf numFmtId="0" fontId="3" fillId="0" borderId="0" xfId="0" applyFont="1"/>
    <xf numFmtId="0" fontId="23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0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0" fontId="26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2" borderId="0" xfId="0" applyFont="1" applyFill="1"/>
    <xf numFmtId="0" fontId="18" fillId="0" borderId="0" xfId="0" applyFont="1"/>
    <xf numFmtId="1" fontId="18" fillId="0" borderId="0" xfId="0" applyNumberFormat="1" applyFont="1"/>
    <xf numFmtId="0" fontId="12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0" xfId="0" applyFont="1" applyFill="1"/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43" fontId="27" fillId="0" borderId="2" xfId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0" fillId="0" borderId="8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1" fontId="25" fillId="0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1" fontId="25" fillId="0" borderId="7" xfId="0" applyNumberFormat="1" applyFont="1" applyFill="1" applyBorder="1" applyAlignment="1">
      <alignment horizontal="center" vertical="center"/>
    </xf>
    <xf numFmtId="1" fontId="25" fillId="0" borderId="7" xfId="0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left"/>
    </xf>
    <xf numFmtId="164" fontId="5" fillId="0" borderId="7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2" fontId="6" fillId="0" borderId="0" xfId="0" applyNumberFormat="1" applyFont="1" applyFill="1"/>
    <xf numFmtId="0" fontId="31" fillId="0" borderId="0" xfId="0" applyFont="1" applyFill="1"/>
    <xf numFmtId="43" fontId="31" fillId="0" borderId="0" xfId="1" applyFont="1" applyFill="1"/>
    <xf numFmtId="0" fontId="2" fillId="0" borderId="0" xfId="0" applyFont="1" applyFill="1"/>
    <xf numFmtId="0" fontId="0" fillId="0" borderId="0" xfId="0" applyFill="1"/>
    <xf numFmtId="1" fontId="30" fillId="0" borderId="1" xfId="0" applyNumberFormat="1" applyFont="1" applyFill="1" applyBorder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left"/>
    </xf>
    <xf numFmtId="164" fontId="14" fillId="0" borderId="1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 vertical="top" wrapText="1"/>
    </xf>
    <xf numFmtId="164" fontId="25" fillId="0" borderId="1" xfId="1" applyNumberFormat="1" applyFont="1" applyFill="1" applyBorder="1" applyAlignment="1">
      <alignment horizontal="left"/>
    </xf>
    <xf numFmtId="164" fontId="25" fillId="0" borderId="1" xfId="1" applyNumberFormat="1" applyFont="1" applyFill="1" applyBorder="1" applyAlignment="1">
      <alignment horizontal="center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0" fillId="3" borderId="0" xfId="0" applyFont="1" applyFill="1"/>
    <xf numFmtId="0" fontId="2" fillId="3" borderId="0" xfId="0" applyFont="1" applyFill="1"/>
    <xf numFmtId="0" fontId="0" fillId="3" borderId="0" xfId="0" applyFill="1"/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43" fontId="27" fillId="3" borderId="2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left"/>
    </xf>
    <xf numFmtId="164" fontId="6" fillId="3" borderId="1" xfId="1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 vertical="top" wrapText="1"/>
    </xf>
    <xf numFmtId="0" fontId="30" fillId="3" borderId="8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1" fontId="14" fillId="3" borderId="9" xfId="0" applyNumberFormat="1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/>
    </xf>
    <xf numFmtId="1" fontId="25" fillId="3" borderId="1" xfId="0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left"/>
    </xf>
    <xf numFmtId="43" fontId="31" fillId="3" borderId="1" xfId="1" applyFont="1" applyFill="1" applyBorder="1"/>
    <xf numFmtId="0" fontId="2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horizontal="center" vertical="center"/>
    </xf>
    <xf numFmtId="43" fontId="2" fillId="0" borderId="0" xfId="0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212019</xdr:colOff>
      <xdr:row>23</xdr:row>
      <xdr:rowOff>114963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E53CA2-3243-94F0-7652-09805B20D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78450"/>
          <a:ext cx="17690394" cy="4753638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26</xdr:row>
      <xdr:rowOff>0</xdr:rowOff>
    </xdr:from>
    <xdr:to>
      <xdr:col>17</xdr:col>
      <xdr:colOff>29700</xdr:colOff>
      <xdr:row>43</xdr:row>
      <xdr:rowOff>57655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6D9991-CF52-5AC9-D100-97B8E0313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3600" y="5476875"/>
          <a:ext cx="8059275" cy="3620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197827</xdr:colOff>
      <xdr:row>0</xdr:row>
      <xdr:rowOff>73269</xdr:rowOff>
    </xdr:from>
    <xdr:to>
      <xdr:col>20</xdr:col>
      <xdr:colOff>581535</xdr:colOff>
      <xdr:row>34</xdr:row>
      <xdr:rowOff>131331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12DEF3-6BA3-15AA-7CC3-449F68197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6635" y="73269"/>
          <a:ext cx="8897592" cy="6535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3"/>
  <sheetViews>
    <sheetView tabSelected="1" topLeftCell="B79" zoomScale="190" zoomScaleNormal="190" workbookViewId="0">
      <selection activeCell="I3" sqref="I3"/>
    </sheetView>
  </sheetViews>
  <sheetFormatPr defaultRowHeight="15" x14ac:dyDescent="0.25"/>
  <cols>
    <col min="1" max="1" width="4" style="70" customWidth="1"/>
    <col min="2" max="2" width="5.42578125" style="71" customWidth="1"/>
    <col min="3" max="3" width="5.140625" style="71" customWidth="1"/>
    <col min="4" max="6" width="5.7109375" style="70" customWidth="1"/>
    <col min="7" max="7" width="6.85546875" style="72" customWidth="1"/>
    <col min="8" max="8" width="6.5703125" style="73" customWidth="1"/>
    <col min="9" max="9" width="6.42578125" style="73" customWidth="1"/>
    <col min="10" max="11" width="10.85546875" style="73" customWidth="1"/>
    <col min="12" max="12" width="11.28515625" style="73" customWidth="1"/>
    <col min="13" max="13" width="7" style="74" customWidth="1"/>
    <col min="14" max="14" width="6.5703125" style="48" customWidth="1"/>
    <col min="15" max="15" width="11.7109375" style="1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8" x14ac:dyDescent="0.2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8" ht="51.75" customHeight="1" x14ac:dyDescent="0.25">
      <c r="A2" s="49" t="s">
        <v>1</v>
      </c>
      <c r="B2" s="49" t="s">
        <v>0</v>
      </c>
      <c r="C2" s="50" t="s">
        <v>2</v>
      </c>
      <c r="D2" s="50" t="s">
        <v>16</v>
      </c>
      <c r="E2" s="50" t="s">
        <v>42</v>
      </c>
      <c r="F2" s="50" t="s">
        <v>43</v>
      </c>
      <c r="G2" s="50" t="s">
        <v>44</v>
      </c>
      <c r="H2" s="50" t="s">
        <v>10</v>
      </c>
      <c r="I2" s="49" t="s">
        <v>45</v>
      </c>
      <c r="J2" s="51" t="s">
        <v>38</v>
      </c>
      <c r="K2" s="51" t="s">
        <v>39</v>
      </c>
      <c r="L2" s="51" t="s">
        <v>40</v>
      </c>
      <c r="M2" s="51" t="s">
        <v>41</v>
      </c>
      <c r="N2" s="52" t="s">
        <v>34</v>
      </c>
    </row>
    <row r="3" spans="1:18" x14ac:dyDescent="0.25">
      <c r="A3" s="53">
        <v>1</v>
      </c>
      <c r="B3" s="77">
        <v>901</v>
      </c>
      <c r="C3" s="77">
        <v>9</v>
      </c>
      <c r="D3" s="54" t="s">
        <v>11</v>
      </c>
      <c r="E3" s="54">
        <v>865</v>
      </c>
      <c r="F3" s="54">
        <v>108</v>
      </c>
      <c r="G3" s="77">
        <f>E3+F3</f>
        <v>973</v>
      </c>
      <c r="H3" s="78">
        <f>G3*1.1</f>
        <v>1070.3000000000002</v>
      </c>
      <c r="I3" s="53">
        <v>28000</v>
      </c>
      <c r="J3" s="80">
        <f>G3*I3</f>
        <v>27244000</v>
      </c>
      <c r="K3" s="81">
        <f t="shared" ref="K3" si="0">J3*0.9</f>
        <v>24519600</v>
      </c>
      <c r="L3" s="81">
        <f t="shared" ref="L3" si="1">J3*0.8</f>
        <v>21795200</v>
      </c>
      <c r="M3" s="82">
        <f t="shared" ref="M3" si="2">MROUND((J3*0.03/12),500)</f>
        <v>68000</v>
      </c>
      <c r="N3" s="55" t="s">
        <v>35</v>
      </c>
      <c r="P3" s="37"/>
    </row>
    <row r="4" spans="1:18" x14ac:dyDescent="0.25">
      <c r="A4" s="53">
        <v>2</v>
      </c>
      <c r="B4" s="77">
        <v>903</v>
      </c>
      <c r="C4" s="77">
        <v>9</v>
      </c>
      <c r="D4" s="54" t="s">
        <v>13</v>
      </c>
      <c r="E4" s="54">
        <v>745</v>
      </c>
      <c r="F4" s="54">
        <v>47</v>
      </c>
      <c r="G4" s="77">
        <f t="shared" ref="G4:G67" si="3">E4+F4</f>
        <v>792</v>
      </c>
      <c r="H4" s="78">
        <f t="shared" ref="H4:H5" si="4">G4*1.1</f>
        <v>871.2</v>
      </c>
      <c r="I4" s="53">
        <f>I3</f>
        <v>28000</v>
      </c>
      <c r="J4" s="80">
        <v>0</v>
      </c>
      <c r="K4" s="81">
        <f t="shared" ref="K4:K5" si="5">J4*0.9</f>
        <v>0</v>
      </c>
      <c r="L4" s="81">
        <f t="shared" ref="L4:L5" si="6">J4*0.8</f>
        <v>0</v>
      </c>
      <c r="M4" s="82">
        <f t="shared" ref="M4:M5" si="7">MROUND((J4*0.03/12),500)</f>
        <v>0</v>
      </c>
      <c r="N4" s="55" t="s">
        <v>36</v>
      </c>
    </row>
    <row r="5" spans="1:18" s="76" customFormat="1" x14ac:dyDescent="0.25">
      <c r="A5" s="53">
        <v>3</v>
      </c>
      <c r="B5" s="77">
        <v>904</v>
      </c>
      <c r="C5" s="77">
        <v>9</v>
      </c>
      <c r="D5" s="54" t="s">
        <v>13</v>
      </c>
      <c r="E5" s="54">
        <v>745</v>
      </c>
      <c r="F5" s="54">
        <v>47</v>
      </c>
      <c r="G5" s="77">
        <f t="shared" si="3"/>
        <v>792</v>
      </c>
      <c r="H5" s="78">
        <f t="shared" si="4"/>
        <v>871.2</v>
      </c>
      <c r="I5" s="53">
        <f>I4</f>
        <v>28000</v>
      </c>
      <c r="J5" s="80">
        <v>0</v>
      </c>
      <c r="K5" s="81">
        <f t="shared" si="5"/>
        <v>0</v>
      </c>
      <c r="L5" s="81">
        <f t="shared" si="6"/>
        <v>0</v>
      </c>
      <c r="M5" s="82">
        <f t="shared" si="7"/>
        <v>0</v>
      </c>
      <c r="N5" s="55" t="s">
        <v>36</v>
      </c>
      <c r="O5" s="75"/>
      <c r="R5" s="75"/>
    </row>
    <row r="6" spans="1:18" s="76" customFormat="1" x14ac:dyDescent="0.25">
      <c r="A6" s="53">
        <v>4</v>
      </c>
      <c r="B6" s="77">
        <v>906</v>
      </c>
      <c r="C6" s="77">
        <v>9</v>
      </c>
      <c r="D6" s="54" t="s">
        <v>11</v>
      </c>
      <c r="E6" s="54">
        <v>845</v>
      </c>
      <c r="F6" s="54">
        <v>108</v>
      </c>
      <c r="G6" s="77">
        <f t="shared" si="3"/>
        <v>953</v>
      </c>
      <c r="H6" s="78">
        <f t="shared" ref="H6:H69" si="8">G6*1.1</f>
        <v>1048.3000000000002</v>
      </c>
      <c r="I6" s="53">
        <f>I5</f>
        <v>28000</v>
      </c>
      <c r="J6" s="80">
        <f t="shared" ref="J6:J69" si="9">G6*I6</f>
        <v>26684000</v>
      </c>
      <c r="K6" s="81">
        <f t="shared" ref="K6:K69" si="10">J6*0.9</f>
        <v>24015600</v>
      </c>
      <c r="L6" s="81">
        <f t="shared" ref="L6:L69" si="11">J6*0.8</f>
        <v>21347200</v>
      </c>
      <c r="M6" s="82">
        <f t="shared" ref="M6:M69" si="12">MROUND((J6*0.03/12),500)</f>
        <v>66500</v>
      </c>
      <c r="N6" s="55" t="s">
        <v>35</v>
      </c>
      <c r="O6" s="75"/>
      <c r="R6" s="75"/>
    </row>
    <row r="7" spans="1:18" s="76" customFormat="1" x14ac:dyDescent="0.25">
      <c r="A7" s="53">
        <v>5</v>
      </c>
      <c r="B7" s="54">
        <v>907</v>
      </c>
      <c r="C7" s="54">
        <v>9</v>
      </c>
      <c r="D7" s="54" t="s">
        <v>13</v>
      </c>
      <c r="E7" s="54">
        <v>702</v>
      </c>
      <c r="F7" s="54">
        <v>46</v>
      </c>
      <c r="G7" s="77">
        <f t="shared" si="3"/>
        <v>748</v>
      </c>
      <c r="H7" s="78">
        <f t="shared" si="8"/>
        <v>822.80000000000007</v>
      </c>
      <c r="I7" s="53">
        <f t="shared" ref="I7:I8" si="13">I6</f>
        <v>28000</v>
      </c>
      <c r="J7" s="80">
        <f t="shared" si="9"/>
        <v>20944000</v>
      </c>
      <c r="K7" s="81">
        <f t="shared" si="10"/>
        <v>18849600</v>
      </c>
      <c r="L7" s="81">
        <f t="shared" si="11"/>
        <v>16755200</v>
      </c>
      <c r="M7" s="82">
        <f t="shared" si="12"/>
        <v>52500</v>
      </c>
      <c r="N7" s="55" t="s">
        <v>35</v>
      </c>
      <c r="O7" s="75"/>
      <c r="R7" s="75"/>
    </row>
    <row r="8" spans="1:18" s="76" customFormat="1" x14ac:dyDescent="0.25">
      <c r="A8" s="53">
        <v>6</v>
      </c>
      <c r="B8" s="54">
        <v>908</v>
      </c>
      <c r="C8" s="54">
        <v>9</v>
      </c>
      <c r="D8" s="54" t="s">
        <v>13</v>
      </c>
      <c r="E8" s="54">
        <v>702</v>
      </c>
      <c r="F8" s="54">
        <v>46</v>
      </c>
      <c r="G8" s="77">
        <f t="shared" si="3"/>
        <v>748</v>
      </c>
      <c r="H8" s="78">
        <f t="shared" si="8"/>
        <v>822.80000000000007</v>
      </c>
      <c r="I8" s="53">
        <f t="shared" si="13"/>
        <v>28000</v>
      </c>
      <c r="J8" s="80">
        <f t="shared" si="9"/>
        <v>20944000</v>
      </c>
      <c r="K8" s="81">
        <f t="shared" si="10"/>
        <v>18849600</v>
      </c>
      <c r="L8" s="81">
        <f t="shared" si="11"/>
        <v>16755200</v>
      </c>
      <c r="M8" s="82">
        <f t="shared" si="12"/>
        <v>52500</v>
      </c>
      <c r="N8" s="55" t="s">
        <v>35</v>
      </c>
      <c r="O8" s="75"/>
      <c r="R8" s="75"/>
    </row>
    <row r="9" spans="1:18" s="76" customFormat="1" x14ac:dyDescent="0.25">
      <c r="A9" s="53">
        <v>7</v>
      </c>
      <c r="B9" s="54">
        <v>1001</v>
      </c>
      <c r="C9" s="54">
        <v>10</v>
      </c>
      <c r="D9" s="54" t="s">
        <v>13</v>
      </c>
      <c r="E9" s="54">
        <v>734</v>
      </c>
      <c r="F9" s="54">
        <v>51</v>
      </c>
      <c r="G9" s="77">
        <f t="shared" si="3"/>
        <v>785</v>
      </c>
      <c r="H9" s="78">
        <f t="shared" si="8"/>
        <v>863.50000000000011</v>
      </c>
      <c r="I9" s="53">
        <f>I8+120</f>
        <v>28120</v>
      </c>
      <c r="J9" s="80">
        <v>0</v>
      </c>
      <c r="K9" s="81">
        <f t="shared" si="10"/>
        <v>0</v>
      </c>
      <c r="L9" s="81">
        <f t="shared" si="11"/>
        <v>0</v>
      </c>
      <c r="M9" s="82">
        <f t="shared" si="12"/>
        <v>0</v>
      </c>
      <c r="N9" s="55" t="s">
        <v>36</v>
      </c>
      <c r="O9" s="75"/>
      <c r="R9" s="75"/>
    </row>
    <row r="10" spans="1:18" s="76" customFormat="1" x14ac:dyDescent="0.25">
      <c r="A10" s="53">
        <v>8</v>
      </c>
      <c r="B10" s="54">
        <v>1002</v>
      </c>
      <c r="C10" s="54">
        <v>10</v>
      </c>
      <c r="D10" s="54" t="s">
        <v>11</v>
      </c>
      <c r="E10" s="54">
        <v>991</v>
      </c>
      <c r="F10" s="54">
        <v>77</v>
      </c>
      <c r="G10" s="77">
        <f t="shared" si="3"/>
        <v>1068</v>
      </c>
      <c r="H10" s="78">
        <f t="shared" si="8"/>
        <v>1174.8000000000002</v>
      </c>
      <c r="I10" s="53">
        <f t="shared" ref="I10:I16" si="14">I9</f>
        <v>28120</v>
      </c>
      <c r="J10" s="80">
        <v>0</v>
      </c>
      <c r="K10" s="81">
        <f t="shared" si="10"/>
        <v>0</v>
      </c>
      <c r="L10" s="81">
        <f t="shared" si="11"/>
        <v>0</v>
      </c>
      <c r="M10" s="82">
        <f t="shared" si="12"/>
        <v>0</v>
      </c>
      <c r="N10" s="55" t="s">
        <v>36</v>
      </c>
      <c r="O10" s="75"/>
      <c r="R10" s="75"/>
    </row>
    <row r="11" spans="1:18" s="76" customFormat="1" x14ac:dyDescent="0.25">
      <c r="A11" s="53">
        <v>9</v>
      </c>
      <c r="B11" s="54">
        <v>1003</v>
      </c>
      <c r="C11" s="54">
        <v>10</v>
      </c>
      <c r="D11" s="54" t="s">
        <v>13</v>
      </c>
      <c r="E11" s="54">
        <v>745</v>
      </c>
      <c r="F11" s="54">
        <v>47</v>
      </c>
      <c r="G11" s="77">
        <f t="shared" si="3"/>
        <v>792</v>
      </c>
      <c r="H11" s="78">
        <f t="shared" si="8"/>
        <v>871.2</v>
      </c>
      <c r="I11" s="53">
        <f t="shared" si="14"/>
        <v>28120</v>
      </c>
      <c r="J11" s="80">
        <v>0</v>
      </c>
      <c r="K11" s="81">
        <f t="shared" si="10"/>
        <v>0</v>
      </c>
      <c r="L11" s="81">
        <f t="shared" si="11"/>
        <v>0</v>
      </c>
      <c r="M11" s="82">
        <f t="shared" si="12"/>
        <v>0</v>
      </c>
      <c r="N11" s="55" t="s">
        <v>36</v>
      </c>
      <c r="O11" s="75"/>
      <c r="R11" s="75"/>
    </row>
    <row r="12" spans="1:18" s="76" customFormat="1" x14ac:dyDescent="0.25">
      <c r="A12" s="53">
        <v>10</v>
      </c>
      <c r="B12" s="54">
        <v>1004</v>
      </c>
      <c r="C12" s="54">
        <v>10</v>
      </c>
      <c r="D12" s="54" t="s">
        <v>13</v>
      </c>
      <c r="E12" s="54">
        <v>745</v>
      </c>
      <c r="F12" s="54">
        <v>47</v>
      </c>
      <c r="G12" s="77">
        <f t="shared" si="3"/>
        <v>792</v>
      </c>
      <c r="H12" s="78">
        <f t="shared" si="8"/>
        <v>871.2</v>
      </c>
      <c r="I12" s="53">
        <f t="shared" si="14"/>
        <v>28120</v>
      </c>
      <c r="J12" s="80">
        <v>0</v>
      </c>
      <c r="K12" s="81">
        <f t="shared" si="10"/>
        <v>0</v>
      </c>
      <c r="L12" s="81">
        <f t="shared" si="11"/>
        <v>0</v>
      </c>
      <c r="M12" s="82">
        <f t="shared" si="12"/>
        <v>0</v>
      </c>
      <c r="N12" s="55" t="s">
        <v>36</v>
      </c>
      <c r="O12" s="75"/>
      <c r="R12" s="75"/>
    </row>
    <row r="13" spans="1:18" s="76" customFormat="1" x14ac:dyDescent="0.25">
      <c r="A13" s="53">
        <v>11</v>
      </c>
      <c r="B13" s="54">
        <v>1005</v>
      </c>
      <c r="C13" s="54">
        <v>10</v>
      </c>
      <c r="D13" s="54" t="s">
        <v>11</v>
      </c>
      <c r="E13" s="54">
        <v>991</v>
      </c>
      <c r="F13" s="54">
        <v>77</v>
      </c>
      <c r="G13" s="77">
        <f t="shared" si="3"/>
        <v>1068</v>
      </c>
      <c r="H13" s="78">
        <f t="shared" si="8"/>
        <v>1174.8000000000002</v>
      </c>
      <c r="I13" s="53">
        <f t="shared" si="14"/>
        <v>28120</v>
      </c>
      <c r="J13" s="80">
        <v>0</v>
      </c>
      <c r="K13" s="81">
        <f t="shared" si="10"/>
        <v>0</v>
      </c>
      <c r="L13" s="81">
        <f t="shared" si="11"/>
        <v>0</v>
      </c>
      <c r="M13" s="82">
        <f t="shared" si="12"/>
        <v>0</v>
      </c>
      <c r="N13" s="55" t="s">
        <v>36</v>
      </c>
      <c r="O13" s="75"/>
      <c r="R13" s="75"/>
    </row>
    <row r="14" spans="1:18" s="76" customFormat="1" x14ac:dyDescent="0.25">
      <c r="A14" s="53">
        <v>12</v>
      </c>
      <c r="B14" s="54">
        <v>1006</v>
      </c>
      <c r="C14" s="54">
        <v>10</v>
      </c>
      <c r="D14" s="54" t="s">
        <v>13</v>
      </c>
      <c r="E14" s="54">
        <v>714</v>
      </c>
      <c r="F14" s="54">
        <v>51</v>
      </c>
      <c r="G14" s="77">
        <f t="shared" si="3"/>
        <v>765</v>
      </c>
      <c r="H14" s="78">
        <f t="shared" si="8"/>
        <v>841.50000000000011</v>
      </c>
      <c r="I14" s="53">
        <f t="shared" si="14"/>
        <v>28120</v>
      </c>
      <c r="J14" s="80">
        <v>0</v>
      </c>
      <c r="K14" s="81">
        <f t="shared" si="10"/>
        <v>0</v>
      </c>
      <c r="L14" s="81">
        <f t="shared" si="11"/>
        <v>0</v>
      </c>
      <c r="M14" s="82">
        <f t="shared" si="12"/>
        <v>0</v>
      </c>
      <c r="N14" s="55" t="s">
        <v>36</v>
      </c>
      <c r="O14" s="75"/>
      <c r="R14" s="75"/>
    </row>
    <row r="15" spans="1:18" s="76" customFormat="1" x14ac:dyDescent="0.25">
      <c r="A15" s="53">
        <v>13</v>
      </c>
      <c r="B15" s="54">
        <v>1007</v>
      </c>
      <c r="C15" s="54">
        <v>10</v>
      </c>
      <c r="D15" s="54" t="s">
        <v>13</v>
      </c>
      <c r="E15" s="54">
        <v>702</v>
      </c>
      <c r="F15" s="54">
        <v>46</v>
      </c>
      <c r="G15" s="77">
        <f t="shared" si="3"/>
        <v>748</v>
      </c>
      <c r="H15" s="78">
        <f t="shared" si="8"/>
        <v>822.80000000000007</v>
      </c>
      <c r="I15" s="53">
        <f t="shared" si="14"/>
        <v>28120</v>
      </c>
      <c r="J15" s="80">
        <v>0</v>
      </c>
      <c r="K15" s="81">
        <f t="shared" si="10"/>
        <v>0</v>
      </c>
      <c r="L15" s="81">
        <f t="shared" si="11"/>
        <v>0</v>
      </c>
      <c r="M15" s="82">
        <f t="shared" si="12"/>
        <v>0</v>
      </c>
      <c r="N15" s="55" t="s">
        <v>36</v>
      </c>
      <c r="O15" s="75"/>
      <c r="R15" s="75"/>
    </row>
    <row r="16" spans="1:18" s="76" customFormat="1" x14ac:dyDescent="0.25">
      <c r="A16" s="53">
        <v>14</v>
      </c>
      <c r="B16" s="54">
        <v>1008</v>
      </c>
      <c r="C16" s="54">
        <v>10</v>
      </c>
      <c r="D16" s="54" t="s">
        <v>13</v>
      </c>
      <c r="E16" s="54">
        <v>702</v>
      </c>
      <c r="F16" s="54">
        <v>46</v>
      </c>
      <c r="G16" s="77">
        <f t="shared" si="3"/>
        <v>748</v>
      </c>
      <c r="H16" s="78">
        <f t="shared" si="8"/>
        <v>822.80000000000007</v>
      </c>
      <c r="I16" s="53">
        <f t="shared" si="14"/>
        <v>28120</v>
      </c>
      <c r="J16" s="80">
        <v>0</v>
      </c>
      <c r="K16" s="81">
        <f t="shared" si="10"/>
        <v>0</v>
      </c>
      <c r="L16" s="81">
        <f t="shared" si="11"/>
        <v>0</v>
      </c>
      <c r="M16" s="82">
        <f t="shared" si="12"/>
        <v>0</v>
      </c>
      <c r="N16" s="55" t="s">
        <v>36</v>
      </c>
      <c r="O16" s="75"/>
      <c r="R16" s="75"/>
    </row>
    <row r="17" spans="1:18" s="76" customFormat="1" x14ac:dyDescent="0.25">
      <c r="A17" s="53">
        <v>15</v>
      </c>
      <c r="B17" s="54">
        <v>1101</v>
      </c>
      <c r="C17" s="54">
        <v>11</v>
      </c>
      <c r="D17" s="54" t="s">
        <v>13</v>
      </c>
      <c r="E17" s="54">
        <v>734</v>
      </c>
      <c r="F17" s="54">
        <v>51</v>
      </c>
      <c r="G17" s="77">
        <f t="shared" si="3"/>
        <v>785</v>
      </c>
      <c r="H17" s="78">
        <f t="shared" si="8"/>
        <v>863.50000000000011</v>
      </c>
      <c r="I17" s="53">
        <f>I16+120</f>
        <v>28240</v>
      </c>
      <c r="J17" s="80">
        <f t="shared" si="9"/>
        <v>22168400</v>
      </c>
      <c r="K17" s="81">
        <f t="shared" si="10"/>
        <v>19951560</v>
      </c>
      <c r="L17" s="81">
        <f t="shared" si="11"/>
        <v>17734720</v>
      </c>
      <c r="M17" s="82">
        <f t="shared" si="12"/>
        <v>55500</v>
      </c>
      <c r="N17" s="55" t="s">
        <v>35</v>
      </c>
      <c r="O17" s="75"/>
      <c r="R17" s="75"/>
    </row>
    <row r="18" spans="1:18" s="76" customFormat="1" x14ac:dyDescent="0.25">
      <c r="A18" s="53">
        <v>16</v>
      </c>
      <c r="B18" s="54">
        <v>1102</v>
      </c>
      <c r="C18" s="54">
        <v>11</v>
      </c>
      <c r="D18" s="54" t="s">
        <v>11</v>
      </c>
      <c r="E18" s="54">
        <v>991</v>
      </c>
      <c r="F18" s="54">
        <v>77</v>
      </c>
      <c r="G18" s="77">
        <f t="shared" si="3"/>
        <v>1068</v>
      </c>
      <c r="H18" s="78">
        <f t="shared" si="8"/>
        <v>1174.8000000000002</v>
      </c>
      <c r="I18" s="53">
        <f t="shared" ref="I18:I24" si="15">I17</f>
        <v>28240</v>
      </c>
      <c r="J18" s="80">
        <f t="shared" si="9"/>
        <v>30160320</v>
      </c>
      <c r="K18" s="81">
        <f t="shared" si="10"/>
        <v>27144288</v>
      </c>
      <c r="L18" s="81">
        <f t="shared" si="11"/>
        <v>24128256</v>
      </c>
      <c r="M18" s="82">
        <f t="shared" si="12"/>
        <v>75500</v>
      </c>
      <c r="N18" s="55" t="s">
        <v>35</v>
      </c>
      <c r="O18" s="75"/>
      <c r="R18" s="75"/>
    </row>
    <row r="19" spans="1:18" s="76" customFormat="1" x14ac:dyDescent="0.25">
      <c r="A19" s="53">
        <v>17</v>
      </c>
      <c r="B19" s="54">
        <v>1103</v>
      </c>
      <c r="C19" s="54">
        <v>11</v>
      </c>
      <c r="D19" s="54" t="s">
        <v>13</v>
      </c>
      <c r="E19" s="54">
        <v>745</v>
      </c>
      <c r="F19" s="54">
        <v>47</v>
      </c>
      <c r="G19" s="77">
        <f t="shared" si="3"/>
        <v>792</v>
      </c>
      <c r="H19" s="78">
        <f t="shared" si="8"/>
        <v>871.2</v>
      </c>
      <c r="I19" s="53">
        <f t="shared" si="15"/>
        <v>28240</v>
      </c>
      <c r="J19" s="80">
        <f t="shared" si="9"/>
        <v>22366080</v>
      </c>
      <c r="K19" s="81">
        <f t="shared" si="10"/>
        <v>20129472</v>
      </c>
      <c r="L19" s="81">
        <f t="shared" si="11"/>
        <v>17892864</v>
      </c>
      <c r="M19" s="82">
        <f t="shared" si="12"/>
        <v>56000</v>
      </c>
      <c r="N19" s="55" t="s">
        <v>35</v>
      </c>
      <c r="O19" s="75"/>
      <c r="R19" s="75"/>
    </row>
    <row r="20" spans="1:18" s="76" customFormat="1" x14ac:dyDescent="0.25">
      <c r="A20" s="53">
        <v>18</v>
      </c>
      <c r="B20" s="54">
        <v>1104</v>
      </c>
      <c r="C20" s="54">
        <v>11</v>
      </c>
      <c r="D20" s="54" t="s">
        <v>13</v>
      </c>
      <c r="E20" s="54">
        <v>745</v>
      </c>
      <c r="F20" s="54">
        <v>47</v>
      </c>
      <c r="G20" s="77">
        <f t="shared" si="3"/>
        <v>792</v>
      </c>
      <c r="H20" s="78">
        <f t="shared" si="8"/>
        <v>871.2</v>
      </c>
      <c r="I20" s="53">
        <f t="shared" si="15"/>
        <v>28240</v>
      </c>
      <c r="J20" s="80">
        <f t="shared" si="9"/>
        <v>22366080</v>
      </c>
      <c r="K20" s="81">
        <f t="shared" si="10"/>
        <v>20129472</v>
      </c>
      <c r="L20" s="81">
        <f t="shared" si="11"/>
        <v>17892864</v>
      </c>
      <c r="M20" s="82">
        <f t="shared" si="12"/>
        <v>56000</v>
      </c>
      <c r="N20" s="55" t="s">
        <v>35</v>
      </c>
      <c r="O20" s="75"/>
      <c r="R20" s="75"/>
    </row>
    <row r="21" spans="1:18" s="76" customFormat="1" x14ac:dyDescent="0.25">
      <c r="A21" s="53">
        <v>19</v>
      </c>
      <c r="B21" s="54">
        <v>1105</v>
      </c>
      <c r="C21" s="54">
        <v>11</v>
      </c>
      <c r="D21" s="54" t="s">
        <v>11</v>
      </c>
      <c r="E21" s="54">
        <v>991</v>
      </c>
      <c r="F21" s="54">
        <v>77</v>
      </c>
      <c r="G21" s="77">
        <f t="shared" si="3"/>
        <v>1068</v>
      </c>
      <c r="H21" s="78">
        <f t="shared" si="8"/>
        <v>1174.8000000000002</v>
      </c>
      <c r="I21" s="53">
        <f t="shared" si="15"/>
        <v>28240</v>
      </c>
      <c r="J21" s="80">
        <f t="shared" si="9"/>
        <v>30160320</v>
      </c>
      <c r="K21" s="81">
        <f t="shared" si="10"/>
        <v>27144288</v>
      </c>
      <c r="L21" s="81">
        <f t="shared" si="11"/>
        <v>24128256</v>
      </c>
      <c r="M21" s="82">
        <f t="shared" si="12"/>
        <v>75500</v>
      </c>
      <c r="N21" s="55" t="s">
        <v>35</v>
      </c>
      <c r="O21" s="75"/>
      <c r="R21" s="75"/>
    </row>
    <row r="22" spans="1:18" s="76" customFormat="1" x14ac:dyDescent="0.25">
      <c r="A22" s="53">
        <v>20</v>
      </c>
      <c r="B22" s="54">
        <v>1106</v>
      </c>
      <c r="C22" s="54">
        <v>11</v>
      </c>
      <c r="D22" s="54" t="s">
        <v>13</v>
      </c>
      <c r="E22" s="54">
        <v>714</v>
      </c>
      <c r="F22" s="54">
        <v>51</v>
      </c>
      <c r="G22" s="77">
        <f t="shared" si="3"/>
        <v>765</v>
      </c>
      <c r="H22" s="78">
        <f t="shared" si="8"/>
        <v>841.50000000000011</v>
      </c>
      <c r="I22" s="53">
        <f t="shared" si="15"/>
        <v>28240</v>
      </c>
      <c r="J22" s="80">
        <f t="shared" si="9"/>
        <v>21603600</v>
      </c>
      <c r="K22" s="81">
        <f t="shared" si="10"/>
        <v>19443240</v>
      </c>
      <c r="L22" s="81">
        <f t="shared" si="11"/>
        <v>17282880</v>
      </c>
      <c r="M22" s="82">
        <f t="shared" si="12"/>
        <v>54000</v>
      </c>
      <c r="N22" s="55" t="s">
        <v>35</v>
      </c>
      <c r="O22" s="75"/>
      <c r="R22" s="75"/>
    </row>
    <row r="23" spans="1:18" s="76" customFormat="1" x14ac:dyDescent="0.25">
      <c r="A23" s="53">
        <v>21</v>
      </c>
      <c r="B23" s="54">
        <v>1107</v>
      </c>
      <c r="C23" s="54">
        <v>11</v>
      </c>
      <c r="D23" s="54" t="s">
        <v>13</v>
      </c>
      <c r="E23" s="54">
        <v>702</v>
      </c>
      <c r="F23" s="54">
        <v>46</v>
      </c>
      <c r="G23" s="77">
        <f t="shared" si="3"/>
        <v>748</v>
      </c>
      <c r="H23" s="78">
        <f t="shared" si="8"/>
        <v>822.80000000000007</v>
      </c>
      <c r="I23" s="53">
        <f t="shared" si="15"/>
        <v>28240</v>
      </c>
      <c r="J23" s="80">
        <f t="shared" si="9"/>
        <v>21123520</v>
      </c>
      <c r="K23" s="81">
        <f t="shared" si="10"/>
        <v>19011168</v>
      </c>
      <c r="L23" s="81">
        <f t="shared" si="11"/>
        <v>16898816</v>
      </c>
      <c r="M23" s="82">
        <f t="shared" si="12"/>
        <v>53000</v>
      </c>
      <c r="N23" s="55" t="s">
        <v>35</v>
      </c>
      <c r="O23" s="75"/>
      <c r="R23" s="75"/>
    </row>
    <row r="24" spans="1:18" s="76" customFormat="1" x14ac:dyDescent="0.25">
      <c r="A24" s="53">
        <v>22</v>
      </c>
      <c r="B24" s="54">
        <v>1108</v>
      </c>
      <c r="C24" s="54">
        <v>11</v>
      </c>
      <c r="D24" s="54" t="s">
        <v>13</v>
      </c>
      <c r="E24" s="54">
        <v>702</v>
      </c>
      <c r="F24" s="54">
        <v>46</v>
      </c>
      <c r="G24" s="77">
        <f t="shared" si="3"/>
        <v>748</v>
      </c>
      <c r="H24" s="78">
        <f t="shared" si="8"/>
        <v>822.80000000000007</v>
      </c>
      <c r="I24" s="53">
        <f t="shared" si="15"/>
        <v>28240</v>
      </c>
      <c r="J24" s="80">
        <f t="shared" si="9"/>
        <v>21123520</v>
      </c>
      <c r="K24" s="81">
        <f t="shared" si="10"/>
        <v>19011168</v>
      </c>
      <c r="L24" s="81">
        <f t="shared" si="11"/>
        <v>16898816</v>
      </c>
      <c r="M24" s="82">
        <f t="shared" si="12"/>
        <v>53000</v>
      </c>
      <c r="N24" s="55" t="s">
        <v>35</v>
      </c>
      <c r="O24" s="75"/>
      <c r="R24" s="75"/>
    </row>
    <row r="25" spans="1:18" s="76" customFormat="1" x14ac:dyDescent="0.25">
      <c r="A25" s="53">
        <v>23</v>
      </c>
      <c r="B25" s="54">
        <v>1201</v>
      </c>
      <c r="C25" s="54">
        <v>11</v>
      </c>
      <c r="D25" s="54" t="s">
        <v>13</v>
      </c>
      <c r="E25" s="54">
        <v>734</v>
      </c>
      <c r="F25" s="54">
        <v>51</v>
      </c>
      <c r="G25" s="77">
        <f t="shared" si="3"/>
        <v>785</v>
      </c>
      <c r="H25" s="78">
        <f t="shared" si="8"/>
        <v>863.50000000000011</v>
      </c>
      <c r="I25" s="53">
        <f>I24+120</f>
        <v>28360</v>
      </c>
      <c r="J25" s="80">
        <f t="shared" si="9"/>
        <v>22262600</v>
      </c>
      <c r="K25" s="81">
        <f t="shared" si="10"/>
        <v>20036340</v>
      </c>
      <c r="L25" s="81">
        <f t="shared" si="11"/>
        <v>17810080</v>
      </c>
      <c r="M25" s="82">
        <f t="shared" si="12"/>
        <v>55500</v>
      </c>
      <c r="N25" s="55" t="s">
        <v>35</v>
      </c>
      <c r="O25" s="75"/>
      <c r="R25" s="75"/>
    </row>
    <row r="26" spans="1:18" s="76" customFormat="1" x14ac:dyDescent="0.25">
      <c r="A26" s="53">
        <v>24</v>
      </c>
      <c r="B26" s="54">
        <v>1202</v>
      </c>
      <c r="C26" s="54">
        <v>11</v>
      </c>
      <c r="D26" s="54" t="s">
        <v>11</v>
      </c>
      <c r="E26" s="54">
        <v>991</v>
      </c>
      <c r="F26" s="54">
        <v>77</v>
      </c>
      <c r="G26" s="77">
        <f t="shared" si="3"/>
        <v>1068</v>
      </c>
      <c r="H26" s="78">
        <f t="shared" si="8"/>
        <v>1174.8000000000002</v>
      </c>
      <c r="I26" s="53">
        <f t="shared" ref="I26:I32" si="16">I25</f>
        <v>28360</v>
      </c>
      <c r="J26" s="80">
        <f t="shared" si="9"/>
        <v>30288480</v>
      </c>
      <c r="K26" s="81">
        <f t="shared" si="10"/>
        <v>27259632</v>
      </c>
      <c r="L26" s="81">
        <f t="shared" si="11"/>
        <v>24230784</v>
      </c>
      <c r="M26" s="82">
        <f t="shared" si="12"/>
        <v>75500</v>
      </c>
      <c r="N26" s="55" t="s">
        <v>35</v>
      </c>
      <c r="O26" s="75"/>
      <c r="R26" s="75"/>
    </row>
    <row r="27" spans="1:18" s="76" customFormat="1" x14ac:dyDescent="0.25">
      <c r="A27" s="53">
        <v>25</v>
      </c>
      <c r="B27" s="54">
        <v>1203</v>
      </c>
      <c r="C27" s="54">
        <v>12</v>
      </c>
      <c r="D27" s="54" t="s">
        <v>13</v>
      </c>
      <c r="E27" s="54">
        <v>745</v>
      </c>
      <c r="F27" s="54">
        <v>47</v>
      </c>
      <c r="G27" s="77">
        <f t="shared" si="3"/>
        <v>792</v>
      </c>
      <c r="H27" s="78">
        <f t="shared" si="8"/>
        <v>871.2</v>
      </c>
      <c r="I27" s="53">
        <f t="shared" si="16"/>
        <v>28360</v>
      </c>
      <c r="J27" s="80">
        <f t="shared" si="9"/>
        <v>22461120</v>
      </c>
      <c r="K27" s="81">
        <f t="shared" si="10"/>
        <v>20215008</v>
      </c>
      <c r="L27" s="81">
        <f t="shared" si="11"/>
        <v>17968896</v>
      </c>
      <c r="M27" s="82">
        <f t="shared" si="12"/>
        <v>56000</v>
      </c>
      <c r="N27" s="55" t="s">
        <v>35</v>
      </c>
      <c r="O27" s="75"/>
      <c r="R27" s="75"/>
    </row>
    <row r="28" spans="1:18" s="76" customFormat="1" x14ac:dyDescent="0.25">
      <c r="A28" s="53">
        <v>26</v>
      </c>
      <c r="B28" s="54">
        <v>1204</v>
      </c>
      <c r="C28" s="54">
        <v>12</v>
      </c>
      <c r="D28" s="54" t="s">
        <v>13</v>
      </c>
      <c r="E28" s="54">
        <v>745</v>
      </c>
      <c r="F28" s="54">
        <v>47</v>
      </c>
      <c r="G28" s="77">
        <f t="shared" si="3"/>
        <v>792</v>
      </c>
      <c r="H28" s="78">
        <f t="shared" si="8"/>
        <v>871.2</v>
      </c>
      <c r="I28" s="53">
        <f t="shared" si="16"/>
        <v>28360</v>
      </c>
      <c r="J28" s="80">
        <f t="shared" si="9"/>
        <v>22461120</v>
      </c>
      <c r="K28" s="81">
        <f t="shared" si="10"/>
        <v>20215008</v>
      </c>
      <c r="L28" s="81">
        <f t="shared" si="11"/>
        <v>17968896</v>
      </c>
      <c r="M28" s="82">
        <f t="shared" si="12"/>
        <v>56000</v>
      </c>
      <c r="N28" s="55" t="s">
        <v>35</v>
      </c>
      <c r="O28" s="75"/>
      <c r="R28" s="75"/>
    </row>
    <row r="29" spans="1:18" s="76" customFormat="1" x14ac:dyDescent="0.25">
      <c r="A29" s="53">
        <v>27</v>
      </c>
      <c r="B29" s="54">
        <v>1205</v>
      </c>
      <c r="C29" s="54">
        <v>12</v>
      </c>
      <c r="D29" s="54" t="s">
        <v>11</v>
      </c>
      <c r="E29" s="54">
        <v>991</v>
      </c>
      <c r="F29" s="54">
        <v>77</v>
      </c>
      <c r="G29" s="77">
        <f t="shared" si="3"/>
        <v>1068</v>
      </c>
      <c r="H29" s="78">
        <f t="shared" si="8"/>
        <v>1174.8000000000002</v>
      </c>
      <c r="I29" s="53">
        <f t="shared" si="16"/>
        <v>28360</v>
      </c>
      <c r="J29" s="80">
        <f t="shared" si="9"/>
        <v>30288480</v>
      </c>
      <c r="K29" s="81">
        <f t="shared" si="10"/>
        <v>27259632</v>
      </c>
      <c r="L29" s="81">
        <f t="shared" si="11"/>
        <v>24230784</v>
      </c>
      <c r="M29" s="82">
        <f t="shared" si="12"/>
        <v>75500</v>
      </c>
      <c r="N29" s="55" t="s">
        <v>35</v>
      </c>
      <c r="O29" s="75"/>
      <c r="R29" s="75"/>
    </row>
    <row r="30" spans="1:18" s="76" customFormat="1" x14ac:dyDescent="0.25">
      <c r="A30" s="53">
        <v>28</v>
      </c>
      <c r="B30" s="54">
        <v>1206</v>
      </c>
      <c r="C30" s="54">
        <v>12</v>
      </c>
      <c r="D30" s="54" t="s">
        <v>13</v>
      </c>
      <c r="E30" s="54">
        <v>714</v>
      </c>
      <c r="F30" s="54">
        <v>51</v>
      </c>
      <c r="G30" s="77">
        <f t="shared" si="3"/>
        <v>765</v>
      </c>
      <c r="H30" s="78">
        <f t="shared" si="8"/>
        <v>841.50000000000011</v>
      </c>
      <c r="I30" s="53">
        <f t="shared" si="16"/>
        <v>28360</v>
      </c>
      <c r="J30" s="80">
        <f t="shared" si="9"/>
        <v>21695400</v>
      </c>
      <c r="K30" s="81">
        <f t="shared" si="10"/>
        <v>19525860</v>
      </c>
      <c r="L30" s="81">
        <f t="shared" si="11"/>
        <v>17356320</v>
      </c>
      <c r="M30" s="82">
        <f t="shared" si="12"/>
        <v>54000</v>
      </c>
      <c r="N30" s="55" t="s">
        <v>35</v>
      </c>
      <c r="O30" s="75"/>
      <c r="R30" s="75"/>
    </row>
    <row r="31" spans="1:18" s="76" customFormat="1" x14ac:dyDescent="0.25">
      <c r="A31" s="53">
        <v>29</v>
      </c>
      <c r="B31" s="54">
        <v>1207</v>
      </c>
      <c r="C31" s="54">
        <v>12</v>
      </c>
      <c r="D31" s="54" t="s">
        <v>13</v>
      </c>
      <c r="E31" s="54">
        <v>702</v>
      </c>
      <c r="F31" s="54">
        <v>46</v>
      </c>
      <c r="G31" s="77">
        <f t="shared" si="3"/>
        <v>748</v>
      </c>
      <c r="H31" s="78">
        <f t="shared" si="8"/>
        <v>822.80000000000007</v>
      </c>
      <c r="I31" s="53">
        <f t="shared" si="16"/>
        <v>28360</v>
      </c>
      <c r="J31" s="80">
        <f t="shared" si="9"/>
        <v>21213280</v>
      </c>
      <c r="K31" s="81">
        <f t="shared" si="10"/>
        <v>19091952</v>
      </c>
      <c r="L31" s="81">
        <f t="shared" si="11"/>
        <v>16970624</v>
      </c>
      <c r="M31" s="82">
        <f t="shared" si="12"/>
        <v>53000</v>
      </c>
      <c r="N31" s="55" t="s">
        <v>35</v>
      </c>
      <c r="O31" s="75"/>
      <c r="R31" s="75"/>
    </row>
    <row r="32" spans="1:18" s="76" customFormat="1" x14ac:dyDescent="0.25">
      <c r="A32" s="53">
        <v>30</v>
      </c>
      <c r="B32" s="54">
        <v>1208</v>
      </c>
      <c r="C32" s="54">
        <v>12</v>
      </c>
      <c r="D32" s="54" t="s">
        <v>13</v>
      </c>
      <c r="E32" s="54">
        <v>702</v>
      </c>
      <c r="F32" s="54">
        <v>46</v>
      </c>
      <c r="G32" s="77">
        <f t="shared" si="3"/>
        <v>748</v>
      </c>
      <c r="H32" s="78">
        <f t="shared" si="8"/>
        <v>822.80000000000007</v>
      </c>
      <c r="I32" s="53">
        <f t="shared" si="16"/>
        <v>28360</v>
      </c>
      <c r="J32" s="80">
        <f t="shared" si="9"/>
        <v>21213280</v>
      </c>
      <c r="K32" s="81">
        <f t="shared" si="10"/>
        <v>19091952</v>
      </c>
      <c r="L32" s="81">
        <f t="shared" si="11"/>
        <v>16970624</v>
      </c>
      <c r="M32" s="82">
        <f t="shared" si="12"/>
        <v>53000</v>
      </c>
      <c r="N32" s="55" t="s">
        <v>35</v>
      </c>
      <c r="O32" s="75"/>
      <c r="R32" s="75"/>
    </row>
    <row r="33" spans="1:18" s="76" customFormat="1" x14ac:dyDescent="0.25">
      <c r="A33" s="53">
        <v>31</v>
      </c>
      <c r="B33" s="54">
        <v>1301</v>
      </c>
      <c r="C33" s="54">
        <v>13</v>
      </c>
      <c r="D33" s="54" t="s">
        <v>13</v>
      </c>
      <c r="E33" s="54">
        <v>734</v>
      </c>
      <c r="F33" s="54">
        <v>51</v>
      </c>
      <c r="G33" s="77">
        <f t="shared" si="3"/>
        <v>785</v>
      </c>
      <c r="H33" s="78">
        <f t="shared" si="8"/>
        <v>863.50000000000011</v>
      </c>
      <c r="I33" s="53">
        <f>I32+120</f>
        <v>28480</v>
      </c>
      <c r="J33" s="80">
        <f t="shared" si="9"/>
        <v>22356800</v>
      </c>
      <c r="K33" s="81">
        <f t="shared" si="10"/>
        <v>20121120</v>
      </c>
      <c r="L33" s="81">
        <f t="shared" si="11"/>
        <v>17885440</v>
      </c>
      <c r="M33" s="82">
        <f t="shared" si="12"/>
        <v>56000</v>
      </c>
      <c r="N33" s="55" t="s">
        <v>35</v>
      </c>
      <c r="O33" s="75"/>
      <c r="R33" s="75"/>
    </row>
    <row r="34" spans="1:18" s="76" customFormat="1" x14ac:dyDescent="0.25">
      <c r="A34" s="53">
        <v>32</v>
      </c>
      <c r="B34" s="54">
        <v>1302</v>
      </c>
      <c r="C34" s="54">
        <v>13</v>
      </c>
      <c r="D34" s="54" t="s">
        <v>11</v>
      </c>
      <c r="E34" s="54">
        <v>991</v>
      </c>
      <c r="F34" s="54">
        <v>77</v>
      </c>
      <c r="G34" s="77">
        <f t="shared" si="3"/>
        <v>1068</v>
      </c>
      <c r="H34" s="78">
        <f t="shared" si="8"/>
        <v>1174.8000000000002</v>
      </c>
      <c r="I34" s="53">
        <f t="shared" ref="I34:I40" si="17">I33</f>
        <v>28480</v>
      </c>
      <c r="J34" s="80">
        <f t="shared" si="9"/>
        <v>30416640</v>
      </c>
      <c r="K34" s="81">
        <f t="shared" si="10"/>
        <v>27374976</v>
      </c>
      <c r="L34" s="81">
        <f t="shared" si="11"/>
        <v>24333312</v>
      </c>
      <c r="M34" s="82">
        <f t="shared" si="12"/>
        <v>76000</v>
      </c>
      <c r="N34" s="55" t="s">
        <v>35</v>
      </c>
      <c r="O34" s="75"/>
      <c r="R34" s="75"/>
    </row>
    <row r="35" spans="1:18" s="76" customFormat="1" x14ac:dyDescent="0.25">
      <c r="A35" s="53">
        <v>33</v>
      </c>
      <c r="B35" s="54">
        <v>1303</v>
      </c>
      <c r="C35" s="54">
        <v>13</v>
      </c>
      <c r="D35" s="54" t="s">
        <v>13</v>
      </c>
      <c r="E35" s="54">
        <v>745</v>
      </c>
      <c r="F35" s="54">
        <v>47</v>
      </c>
      <c r="G35" s="77">
        <f t="shared" si="3"/>
        <v>792</v>
      </c>
      <c r="H35" s="78">
        <f t="shared" si="8"/>
        <v>871.2</v>
      </c>
      <c r="I35" s="53">
        <f t="shared" si="17"/>
        <v>28480</v>
      </c>
      <c r="J35" s="80">
        <f t="shared" si="9"/>
        <v>22556160</v>
      </c>
      <c r="K35" s="81">
        <f t="shared" si="10"/>
        <v>20300544</v>
      </c>
      <c r="L35" s="81">
        <f t="shared" si="11"/>
        <v>18044928</v>
      </c>
      <c r="M35" s="82">
        <f t="shared" si="12"/>
        <v>56500</v>
      </c>
      <c r="N35" s="55" t="s">
        <v>35</v>
      </c>
      <c r="O35" s="75"/>
      <c r="R35" s="75"/>
    </row>
    <row r="36" spans="1:18" s="76" customFormat="1" x14ac:dyDescent="0.25">
      <c r="A36" s="53">
        <v>34</v>
      </c>
      <c r="B36" s="54">
        <v>1304</v>
      </c>
      <c r="C36" s="54">
        <v>13</v>
      </c>
      <c r="D36" s="54" t="s">
        <v>13</v>
      </c>
      <c r="E36" s="54">
        <v>745</v>
      </c>
      <c r="F36" s="54">
        <v>47</v>
      </c>
      <c r="G36" s="77">
        <f t="shared" si="3"/>
        <v>792</v>
      </c>
      <c r="H36" s="78">
        <f t="shared" si="8"/>
        <v>871.2</v>
      </c>
      <c r="I36" s="53">
        <f t="shared" si="17"/>
        <v>28480</v>
      </c>
      <c r="J36" s="80">
        <f t="shared" si="9"/>
        <v>22556160</v>
      </c>
      <c r="K36" s="81">
        <f t="shared" si="10"/>
        <v>20300544</v>
      </c>
      <c r="L36" s="81">
        <f t="shared" si="11"/>
        <v>18044928</v>
      </c>
      <c r="M36" s="82">
        <f t="shared" si="12"/>
        <v>56500</v>
      </c>
      <c r="N36" s="55" t="s">
        <v>35</v>
      </c>
      <c r="O36" s="75"/>
      <c r="R36" s="75"/>
    </row>
    <row r="37" spans="1:18" s="76" customFormat="1" x14ac:dyDescent="0.25">
      <c r="A37" s="53">
        <v>35</v>
      </c>
      <c r="B37" s="54">
        <v>1305</v>
      </c>
      <c r="C37" s="54">
        <v>13</v>
      </c>
      <c r="D37" s="54" t="s">
        <v>11</v>
      </c>
      <c r="E37" s="54">
        <v>991</v>
      </c>
      <c r="F37" s="54">
        <v>77</v>
      </c>
      <c r="G37" s="77">
        <f t="shared" si="3"/>
        <v>1068</v>
      </c>
      <c r="H37" s="78">
        <f t="shared" si="8"/>
        <v>1174.8000000000002</v>
      </c>
      <c r="I37" s="53">
        <f t="shared" si="17"/>
        <v>28480</v>
      </c>
      <c r="J37" s="80">
        <f t="shared" si="9"/>
        <v>30416640</v>
      </c>
      <c r="K37" s="81">
        <f t="shared" si="10"/>
        <v>27374976</v>
      </c>
      <c r="L37" s="81">
        <f t="shared" si="11"/>
        <v>24333312</v>
      </c>
      <c r="M37" s="82">
        <f t="shared" si="12"/>
        <v>76000</v>
      </c>
      <c r="N37" s="55" t="s">
        <v>35</v>
      </c>
      <c r="O37" s="75"/>
      <c r="R37" s="75"/>
    </row>
    <row r="38" spans="1:18" s="76" customFormat="1" x14ac:dyDescent="0.25">
      <c r="A38" s="53">
        <v>36</v>
      </c>
      <c r="B38" s="54">
        <v>1306</v>
      </c>
      <c r="C38" s="54">
        <v>13</v>
      </c>
      <c r="D38" s="54" t="s">
        <v>13</v>
      </c>
      <c r="E38" s="54">
        <v>714</v>
      </c>
      <c r="F38" s="54">
        <v>51</v>
      </c>
      <c r="G38" s="77">
        <f t="shared" si="3"/>
        <v>765</v>
      </c>
      <c r="H38" s="78">
        <f t="shared" si="8"/>
        <v>841.50000000000011</v>
      </c>
      <c r="I38" s="53">
        <f t="shared" si="17"/>
        <v>28480</v>
      </c>
      <c r="J38" s="80">
        <f t="shared" si="9"/>
        <v>21787200</v>
      </c>
      <c r="K38" s="81">
        <f t="shared" si="10"/>
        <v>19608480</v>
      </c>
      <c r="L38" s="81">
        <f t="shared" si="11"/>
        <v>17429760</v>
      </c>
      <c r="M38" s="82">
        <f t="shared" si="12"/>
        <v>54500</v>
      </c>
      <c r="N38" s="55" t="s">
        <v>35</v>
      </c>
      <c r="O38" s="75"/>
      <c r="R38" s="75"/>
    </row>
    <row r="39" spans="1:18" s="76" customFormat="1" x14ac:dyDescent="0.25">
      <c r="A39" s="53">
        <v>37</v>
      </c>
      <c r="B39" s="54">
        <v>1307</v>
      </c>
      <c r="C39" s="54">
        <v>13</v>
      </c>
      <c r="D39" s="54" t="s">
        <v>13</v>
      </c>
      <c r="E39" s="54">
        <v>702</v>
      </c>
      <c r="F39" s="54">
        <v>46</v>
      </c>
      <c r="G39" s="77">
        <f t="shared" si="3"/>
        <v>748</v>
      </c>
      <c r="H39" s="78">
        <f t="shared" si="8"/>
        <v>822.80000000000007</v>
      </c>
      <c r="I39" s="53">
        <f t="shared" si="17"/>
        <v>28480</v>
      </c>
      <c r="J39" s="80">
        <f t="shared" si="9"/>
        <v>21303040</v>
      </c>
      <c r="K39" s="81">
        <f t="shared" si="10"/>
        <v>19172736</v>
      </c>
      <c r="L39" s="81">
        <f t="shared" si="11"/>
        <v>17042432</v>
      </c>
      <c r="M39" s="82">
        <f t="shared" si="12"/>
        <v>53500</v>
      </c>
      <c r="N39" s="55" t="s">
        <v>35</v>
      </c>
      <c r="O39" s="75"/>
      <c r="R39" s="75"/>
    </row>
    <row r="40" spans="1:18" s="76" customFormat="1" x14ac:dyDescent="0.25">
      <c r="A40" s="53">
        <v>38</v>
      </c>
      <c r="B40" s="54">
        <v>1308</v>
      </c>
      <c r="C40" s="54">
        <v>13</v>
      </c>
      <c r="D40" s="54" t="s">
        <v>13</v>
      </c>
      <c r="E40" s="54">
        <v>702</v>
      </c>
      <c r="F40" s="54">
        <v>46</v>
      </c>
      <c r="G40" s="77">
        <f t="shared" si="3"/>
        <v>748</v>
      </c>
      <c r="H40" s="78">
        <f t="shared" si="8"/>
        <v>822.80000000000007</v>
      </c>
      <c r="I40" s="53">
        <f t="shared" si="17"/>
        <v>28480</v>
      </c>
      <c r="J40" s="80">
        <f t="shared" si="9"/>
        <v>21303040</v>
      </c>
      <c r="K40" s="81">
        <f t="shared" si="10"/>
        <v>19172736</v>
      </c>
      <c r="L40" s="81">
        <f t="shared" si="11"/>
        <v>17042432</v>
      </c>
      <c r="M40" s="82">
        <f t="shared" si="12"/>
        <v>53500</v>
      </c>
      <c r="N40" s="55" t="s">
        <v>35</v>
      </c>
      <c r="O40" s="75"/>
      <c r="R40" s="75"/>
    </row>
    <row r="41" spans="1:18" s="76" customFormat="1" x14ac:dyDescent="0.25">
      <c r="A41" s="53">
        <v>39</v>
      </c>
      <c r="B41" s="54">
        <v>1401</v>
      </c>
      <c r="C41" s="54">
        <v>14</v>
      </c>
      <c r="D41" s="54" t="s">
        <v>13</v>
      </c>
      <c r="E41" s="54">
        <v>734</v>
      </c>
      <c r="F41" s="54">
        <v>51</v>
      </c>
      <c r="G41" s="77">
        <f t="shared" si="3"/>
        <v>785</v>
      </c>
      <c r="H41" s="78">
        <f t="shared" si="8"/>
        <v>863.50000000000011</v>
      </c>
      <c r="I41" s="53">
        <f>I40+120</f>
        <v>28600</v>
      </c>
      <c r="J41" s="80">
        <f t="shared" si="9"/>
        <v>22451000</v>
      </c>
      <c r="K41" s="81">
        <f t="shared" si="10"/>
        <v>20205900</v>
      </c>
      <c r="L41" s="81">
        <f t="shared" si="11"/>
        <v>17960800</v>
      </c>
      <c r="M41" s="82">
        <f t="shared" si="12"/>
        <v>56000</v>
      </c>
      <c r="N41" s="55" t="s">
        <v>35</v>
      </c>
      <c r="O41" s="75"/>
      <c r="R41" s="75"/>
    </row>
    <row r="42" spans="1:18" s="76" customFormat="1" x14ac:dyDescent="0.25">
      <c r="A42" s="53">
        <v>40</v>
      </c>
      <c r="B42" s="54">
        <v>1402</v>
      </c>
      <c r="C42" s="54">
        <v>14</v>
      </c>
      <c r="D42" s="54" t="s">
        <v>11</v>
      </c>
      <c r="E42" s="54">
        <v>991</v>
      </c>
      <c r="F42" s="54">
        <v>77</v>
      </c>
      <c r="G42" s="77">
        <f t="shared" si="3"/>
        <v>1068</v>
      </c>
      <c r="H42" s="78">
        <f t="shared" si="8"/>
        <v>1174.8000000000002</v>
      </c>
      <c r="I42" s="53">
        <f t="shared" ref="I42:I48" si="18">I41</f>
        <v>28600</v>
      </c>
      <c r="J42" s="80">
        <f t="shared" si="9"/>
        <v>30544800</v>
      </c>
      <c r="K42" s="81">
        <f t="shared" si="10"/>
        <v>27490320</v>
      </c>
      <c r="L42" s="81">
        <f t="shared" si="11"/>
        <v>24435840</v>
      </c>
      <c r="M42" s="82">
        <f t="shared" si="12"/>
        <v>76500</v>
      </c>
      <c r="N42" s="55" t="s">
        <v>35</v>
      </c>
      <c r="O42" s="75"/>
      <c r="R42" s="75"/>
    </row>
    <row r="43" spans="1:18" s="76" customFormat="1" x14ac:dyDescent="0.25">
      <c r="A43" s="53">
        <v>41</v>
      </c>
      <c r="B43" s="54">
        <v>1403</v>
      </c>
      <c r="C43" s="54">
        <v>14</v>
      </c>
      <c r="D43" s="54" t="s">
        <v>13</v>
      </c>
      <c r="E43" s="54">
        <v>745</v>
      </c>
      <c r="F43" s="54">
        <v>47</v>
      </c>
      <c r="G43" s="77">
        <f t="shared" si="3"/>
        <v>792</v>
      </c>
      <c r="H43" s="78">
        <f t="shared" si="8"/>
        <v>871.2</v>
      </c>
      <c r="I43" s="53">
        <f t="shared" si="18"/>
        <v>28600</v>
      </c>
      <c r="J43" s="80">
        <f t="shared" si="9"/>
        <v>22651200</v>
      </c>
      <c r="K43" s="81">
        <f t="shared" si="10"/>
        <v>20386080</v>
      </c>
      <c r="L43" s="81">
        <f t="shared" si="11"/>
        <v>18120960</v>
      </c>
      <c r="M43" s="82">
        <f t="shared" si="12"/>
        <v>56500</v>
      </c>
      <c r="N43" s="55" t="s">
        <v>35</v>
      </c>
      <c r="O43" s="75"/>
      <c r="R43" s="75"/>
    </row>
    <row r="44" spans="1:18" s="76" customFormat="1" x14ac:dyDescent="0.25">
      <c r="A44" s="53">
        <v>42</v>
      </c>
      <c r="B44" s="54">
        <v>1404</v>
      </c>
      <c r="C44" s="54">
        <v>14</v>
      </c>
      <c r="D44" s="54" t="s">
        <v>13</v>
      </c>
      <c r="E44" s="54">
        <v>745</v>
      </c>
      <c r="F44" s="54">
        <v>47</v>
      </c>
      <c r="G44" s="77">
        <f t="shared" si="3"/>
        <v>792</v>
      </c>
      <c r="H44" s="78">
        <f t="shared" si="8"/>
        <v>871.2</v>
      </c>
      <c r="I44" s="53">
        <f t="shared" si="18"/>
        <v>28600</v>
      </c>
      <c r="J44" s="80">
        <f t="shared" si="9"/>
        <v>22651200</v>
      </c>
      <c r="K44" s="81">
        <f t="shared" si="10"/>
        <v>20386080</v>
      </c>
      <c r="L44" s="81">
        <f t="shared" si="11"/>
        <v>18120960</v>
      </c>
      <c r="M44" s="82">
        <f t="shared" si="12"/>
        <v>56500</v>
      </c>
      <c r="N44" s="55" t="s">
        <v>35</v>
      </c>
      <c r="O44" s="75"/>
      <c r="R44" s="75"/>
    </row>
    <row r="45" spans="1:18" s="76" customFormat="1" x14ac:dyDescent="0.25">
      <c r="A45" s="53">
        <v>43</v>
      </c>
      <c r="B45" s="54">
        <v>1405</v>
      </c>
      <c r="C45" s="54">
        <v>14</v>
      </c>
      <c r="D45" s="54" t="s">
        <v>11</v>
      </c>
      <c r="E45" s="54">
        <v>991</v>
      </c>
      <c r="F45" s="54">
        <v>77</v>
      </c>
      <c r="G45" s="77">
        <f t="shared" si="3"/>
        <v>1068</v>
      </c>
      <c r="H45" s="78">
        <f t="shared" si="8"/>
        <v>1174.8000000000002</v>
      </c>
      <c r="I45" s="53">
        <f t="shared" si="18"/>
        <v>28600</v>
      </c>
      <c r="J45" s="80">
        <f t="shared" si="9"/>
        <v>30544800</v>
      </c>
      <c r="K45" s="81">
        <f t="shared" si="10"/>
        <v>27490320</v>
      </c>
      <c r="L45" s="81">
        <f t="shared" si="11"/>
        <v>24435840</v>
      </c>
      <c r="M45" s="82">
        <f t="shared" si="12"/>
        <v>76500</v>
      </c>
      <c r="N45" s="55" t="s">
        <v>35</v>
      </c>
      <c r="O45" s="75"/>
      <c r="R45" s="75"/>
    </row>
    <row r="46" spans="1:18" s="76" customFormat="1" x14ac:dyDescent="0.25">
      <c r="A46" s="53">
        <v>44</v>
      </c>
      <c r="B46" s="54">
        <v>1406</v>
      </c>
      <c r="C46" s="54">
        <v>14</v>
      </c>
      <c r="D46" s="54" t="s">
        <v>13</v>
      </c>
      <c r="E46" s="54">
        <v>714</v>
      </c>
      <c r="F46" s="54">
        <v>51</v>
      </c>
      <c r="G46" s="77">
        <f t="shared" si="3"/>
        <v>765</v>
      </c>
      <c r="H46" s="78">
        <f t="shared" si="8"/>
        <v>841.50000000000011</v>
      </c>
      <c r="I46" s="53">
        <f t="shared" si="18"/>
        <v>28600</v>
      </c>
      <c r="J46" s="80">
        <f t="shared" si="9"/>
        <v>21879000</v>
      </c>
      <c r="K46" s="81">
        <f t="shared" si="10"/>
        <v>19691100</v>
      </c>
      <c r="L46" s="81">
        <f t="shared" si="11"/>
        <v>17503200</v>
      </c>
      <c r="M46" s="82">
        <f t="shared" si="12"/>
        <v>54500</v>
      </c>
      <c r="N46" s="55" t="s">
        <v>35</v>
      </c>
      <c r="O46" s="75"/>
      <c r="R46" s="75"/>
    </row>
    <row r="47" spans="1:18" s="76" customFormat="1" x14ac:dyDescent="0.25">
      <c r="A47" s="53">
        <v>45</v>
      </c>
      <c r="B47" s="54">
        <v>1407</v>
      </c>
      <c r="C47" s="54">
        <v>14</v>
      </c>
      <c r="D47" s="54" t="s">
        <v>13</v>
      </c>
      <c r="E47" s="54">
        <v>702</v>
      </c>
      <c r="F47" s="54">
        <v>46</v>
      </c>
      <c r="G47" s="77">
        <f t="shared" si="3"/>
        <v>748</v>
      </c>
      <c r="H47" s="78">
        <f t="shared" si="8"/>
        <v>822.80000000000007</v>
      </c>
      <c r="I47" s="53">
        <f t="shared" si="18"/>
        <v>28600</v>
      </c>
      <c r="J47" s="80">
        <f t="shared" si="9"/>
        <v>21392800</v>
      </c>
      <c r="K47" s="81">
        <f t="shared" si="10"/>
        <v>19253520</v>
      </c>
      <c r="L47" s="81">
        <f t="shared" si="11"/>
        <v>17114240</v>
      </c>
      <c r="M47" s="82">
        <f t="shared" si="12"/>
        <v>53500</v>
      </c>
      <c r="N47" s="55" t="s">
        <v>35</v>
      </c>
      <c r="O47" s="75"/>
      <c r="R47" s="75"/>
    </row>
    <row r="48" spans="1:18" s="76" customFormat="1" x14ac:dyDescent="0.25">
      <c r="A48" s="53">
        <v>46</v>
      </c>
      <c r="B48" s="54">
        <v>1408</v>
      </c>
      <c r="C48" s="54">
        <v>14</v>
      </c>
      <c r="D48" s="54" t="s">
        <v>13</v>
      </c>
      <c r="E48" s="54">
        <v>702</v>
      </c>
      <c r="F48" s="54">
        <v>46</v>
      </c>
      <c r="G48" s="77">
        <f t="shared" si="3"/>
        <v>748</v>
      </c>
      <c r="H48" s="78">
        <f t="shared" si="8"/>
        <v>822.80000000000007</v>
      </c>
      <c r="I48" s="53">
        <f t="shared" si="18"/>
        <v>28600</v>
      </c>
      <c r="J48" s="80">
        <f t="shared" si="9"/>
        <v>21392800</v>
      </c>
      <c r="K48" s="81">
        <f t="shared" si="10"/>
        <v>19253520</v>
      </c>
      <c r="L48" s="81">
        <f t="shared" si="11"/>
        <v>17114240</v>
      </c>
      <c r="M48" s="82">
        <f t="shared" si="12"/>
        <v>53500</v>
      </c>
      <c r="N48" s="55" t="s">
        <v>35</v>
      </c>
      <c r="O48" s="75"/>
      <c r="R48" s="75"/>
    </row>
    <row r="49" spans="1:18" s="76" customFormat="1" x14ac:dyDescent="0.25">
      <c r="A49" s="53">
        <v>47</v>
      </c>
      <c r="B49" s="54">
        <v>1501</v>
      </c>
      <c r="C49" s="54">
        <v>15</v>
      </c>
      <c r="D49" s="54" t="s">
        <v>13</v>
      </c>
      <c r="E49" s="54">
        <v>734</v>
      </c>
      <c r="F49" s="54">
        <v>51</v>
      </c>
      <c r="G49" s="77">
        <f t="shared" si="3"/>
        <v>785</v>
      </c>
      <c r="H49" s="78">
        <f t="shared" si="8"/>
        <v>863.50000000000011</v>
      </c>
      <c r="I49" s="53">
        <f>I48+120</f>
        <v>28720</v>
      </c>
      <c r="J49" s="80">
        <f t="shared" si="9"/>
        <v>22545200</v>
      </c>
      <c r="K49" s="81">
        <f t="shared" si="10"/>
        <v>20290680</v>
      </c>
      <c r="L49" s="81">
        <f t="shared" si="11"/>
        <v>18036160</v>
      </c>
      <c r="M49" s="82">
        <f t="shared" si="12"/>
        <v>56500</v>
      </c>
      <c r="N49" s="55" t="s">
        <v>35</v>
      </c>
      <c r="O49" s="75"/>
      <c r="R49" s="75"/>
    </row>
    <row r="50" spans="1:18" s="76" customFormat="1" x14ac:dyDescent="0.25">
      <c r="A50" s="53">
        <v>48</v>
      </c>
      <c r="B50" s="54">
        <v>1502</v>
      </c>
      <c r="C50" s="54">
        <v>15</v>
      </c>
      <c r="D50" s="54" t="s">
        <v>11</v>
      </c>
      <c r="E50" s="54">
        <v>991</v>
      </c>
      <c r="F50" s="54">
        <v>77</v>
      </c>
      <c r="G50" s="77">
        <f t="shared" si="3"/>
        <v>1068</v>
      </c>
      <c r="H50" s="78">
        <f t="shared" si="8"/>
        <v>1174.8000000000002</v>
      </c>
      <c r="I50" s="53">
        <f t="shared" ref="I50:I56" si="19">I49</f>
        <v>28720</v>
      </c>
      <c r="J50" s="80">
        <f t="shared" si="9"/>
        <v>30672960</v>
      </c>
      <c r="K50" s="81">
        <f t="shared" si="10"/>
        <v>27605664</v>
      </c>
      <c r="L50" s="81">
        <f t="shared" si="11"/>
        <v>24538368</v>
      </c>
      <c r="M50" s="82">
        <f t="shared" si="12"/>
        <v>76500</v>
      </c>
      <c r="N50" s="55" t="s">
        <v>35</v>
      </c>
      <c r="O50" s="75"/>
      <c r="R50" s="75"/>
    </row>
    <row r="51" spans="1:18" s="76" customFormat="1" x14ac:dyDescent="0.25">
      <c r="A51" s="53">
        <v>49</v>
      </c>
      <c r="B51" s="54">
        <v>1503</v>
      </c>
      <c r="C51" s="54">
        <v>15</v>
      </c>
      <c r="D51" s="54" t="s">
        <v>13</v>
      </c>
      <c r="E51" s="54">
        <v>745</v>
      </c>
      <c r="F51" s="54">
        <v>47</v>
      </c>
      <c r="G51" s="77">
        <f t="shared" si="3"/>
        <v>792</v>
      </c>
      <c r="H51" s="78">
        <f t="shared" si="8"/>
        <v>871.2</v>
      </c>
      <c r="I51" s="53">
        <f t="shared" si="19"/>
        <v>28720</v>
      </c>
      <c r="J51" s="80">
        <f t="shared" si="9"/>
        <v>22746240</v>
      </c>
      <c r="K51" s="81">
        <f t="shared" si="10"/>
        <v>20471616</v>
      </c>
      <c r="L51" s="81">
        <f t="shared" si="11"/>
        <v>18196992</v>
      </c>
      <c r="M51" s="82">
        <f t="shared" si="12"/>
        <v>57000</v>
      </c>
      <c r="N51" s="55" t="s">
        <v>35</v>
      </c>
      <c r="O51" s="75"/>
      <c r="R51" s="75"/>
    </row>
    <row r="52" spans="1:18" s="76" customFormat="1" x14ac:dyDescent="0.25">
      <c r="A52" s="53">
        <v>50</v>
      </c>
      <c r="B52" s="54">
        <v>1504</v>
      </c>
      <c r="C52" s="54">
        <v>15</v>
      </c>
      <c r="D52" s="54" t="s">
        <v>13</v>
      </c>
      <c r="E52" s="54">
        <v>745</v>
      </c>
      <c r="F52" s="54">
        <v>47</v>
      </c>
      <c r="G52" s="77">
        <f t="shared" si="3"/>
        <v>792</v>
      </c>
      <c r="H52" s="78">
        <f t="shared" si="8"/>
        <v>871.2</v>
      </c>
      <c r="I52" s="53">
        <f t="shared" si="19"/>
        <v>28720</v>
      </c>
      <c r="J52" s="80">
        <f t="shared" si="9"/>
        <v>22746240</v>
      </c>
      <c r="K52" s="81">
        <f t="shared" si="10"/>
        <v>20471616</v>
      </c>
      <c r="L52" s="81">
        <f t="shared" si="11"/>
        <v>18196992</v>
      </c>
      <c r="M52" s="82">
        <f t="shared" si="12"/>
        <v>57000</v>
      </c>
      <c r="N52" s="55" t="s">
        <v>35</v>
      </c>
      <c r="O52" s="75"/>
      <c r="R52" s="75"/>
    </row>
    <row r="53" spans="1:18" s="76" customFormat="1" x14ac:dyDescent="0.25">
      <c r="A53" s="53">
        <v>51</v>
      </c>
      <c r="B53" s="54">
        <v>1505</v>
      </c>
      <c r="C53" s="54">
        <v>15</v>
      </c>
      <c r="D53" s="54" t="s">
        <v>11</v>
      </c>
      <c r="E53" s="54">
        <v>991</v>
      </c>
      <c r="F53" s="54">
        <v>77</v>
      </c>
      <c r="G53" s="77">
        <f t="shared" si="3"/>
        <v>1068</v>
      </c>
      <c r="H53" s="78">
        <f t="shared" si="8"/>
        <v>1174.8000000000002</v>
      </c>
      <c r="I53" s="53">
        <f t="shared" si="19"/>
        <v>28720</v>
      </c>
      <c r="J53" s="80">
        <f t="shared" si="9"/>
        <v>30672960</v>
      </c>
      <c r="K53" s="81">
        <f t="shared" si="10"/>
        <v>27605664</v>
      </c>
      <c r="L53" s="81">
        <f t="shared" si="11"/>
        <v>24538368</v>
      </c>
      <c r="M53" s="82">
        <f t="shared" si="12"/>
        <v>76500</v>
      </c>
      <c r="N53" s="55" t="s">
        <v>35</v>
      </c>
      <c r="O53" s="75"/>
      <c r="R53" s="75"/>
    </row>
    <row r="54" spans="1:18" s="76" customFormat="1" x14ac:dyDescent="0.25">
      <c r="A54" s="53">
        <v>52</v>
      </c>
      <c r="B54" s="54">
        <v>1506</v>
      </c>
      <c r="C54" s="54">
        <v>15</v>
      </c>
      <c r="D54" s="54" t="s">
        <v>13</v>
      </c>
      <c r="E54" s="54">
        <v>714</v>
      </c>
      <c r="F54" s="54">
        <v>51</v>
      </c>
      <c r="G54" s="77">
        <f t="shared" si="3"/>
        <v>765</v>
      </c>
      <c r="H54" s="78">
        <f t="shared" si="8"/>
        <v>841.50000000000011</v>
      </c>
      <c r="I54" s="53">
        <f t="shared" si="19"/>
        <v>28720</v>
      </c>
      <c r="J54" s="80">
        <f t="shared" si="9"/>
        <v>21970800</v>
      </c>
      <c r="K54" s="81">
        <f t="shared" si="10"/>
        <v>19773720</v>
      </c>
      <c r="L54" s="81">
        <f t="shared" si="11"/>
        <v>17576640</v>
      </c>
      <c r="M54" s="82">
        <f t="shared" si="12"/>
        <v>55000</v>
      </c>
      <c r="N54" s="55" t="s">
        <v>35</v>
      </c>
      <c r="O54" s="75"/>
      <c r="R54" s="75"/>
    </row>
    <row r="55" spans="1:18" s="76" customFormat="1" x14ac:dyDescent="0.25">
      <c r="A55" s="53">
        <v>53</v>
      </c>
      <c r="B55" s="54">
        <v>1507</v>
      </c>
      <c r="C55" s="54">
        <v>15</v>
      </c>
      <c r="D55" s="54" t="s">
        <v>13</v>
      </c>
      <c r="E55" s="54">
        <v>702</v>
      </c>
      <c r="F55" s="54">
        <v>46</v>
      </c>
      <c r="G55" s="77">
        <f t="shared" si="3"/>
        <v>748</v>
      </c>
      <c r="H55" s="78">
        <f t="shared" si="8"/>
        <v>822.80000000000007</v>
      </c>
      <c r="I55" s="53">
        <f t="shared" si="19"/>
        <v>28720</v>
      </c>
      <c r="J55" s="80">
        <f t="shared" si="9"/>
        <v>21482560</v>
      </c>
      <c r="K55" s="81">
        <f t="shared" si="10"/>
        <v>19334304</v>
      </c>
      <c r="L55" s="81">
        <f t="shared" si="11"/>
        <v>17186048</v>
      </c>
      <c r="M55" s="82">
        <f t="shared" si="12"/>
        <v>53500</v>
      </c>
      <c r="N55" s="55" t="s">
        <v>35</v>
      </c>
      <c r="O55" s="75"/>
      <c r="R55" s="75"/>
    </row>
    <row r="56" spans="1:18" s="76" customFormat="1" x14ac:dyDescent="0.25">
      <c r="A56" s="53">
        <v>54</v>
      </c>
      <c r="B56" s="54">
        <v>1508</v>
      </c>
      <c r="C56" s="54">
        <v>15</v>
      </c>
      <c r="D56" s="54" t="s">
        <v>13</v>
      </c>
      <c r="E56" s="54">
        <v>702</v>
      </c>
      <c r="F56" s="54">
        <v>46</v>
      </c>
      <c r="G56" s="77">
        <f t="shared" si="3"/>
        <v>748</v>
      </c>
      <c r="H56" s="78">
        <f t="shared" si="8"/>
        <v>822.80000000000007</v>
      </c>
      <c r="I56" s="53">
        <f t="shared" si="19"/>
        <v>28720</v>
      </c>
      <c r="J56" s="80">
        <f t="shared" si="9"/>
        <v>21482560</v>
      </c>
      <c r="K56" s="81">
        <f t="shared" si="10"/>
        <v>19334304</v>
      </c>
      <c r="L56" s="81">
        <f t="shared" si="11"/>
        <v>17186048</v>
      </c>
      <c r="M56" s="82">
        <f t="shared" si="12"/>
        <v>53500</v>
      </c>
      <c r="N56" s="55" t="s">
        <v>35</v>
      </c>
      <c r="O56" s="75"/>
      <c r="R56" s="75"/>
    </row>
    <row r="57" spans="1:18" s="76" customFormat="1" x14ac:dyDescent="0.25">
      <c r="A57" s="53">
        <v>55</v>
      </c>
      <c r="B57" s="54">
        <v>1601</v>
      </c>
      <c r="C57" s="54">
        <v>16</v>
      </c>
      <c r="D57" s="54" t="s">
        <v>11</v>
      </c>
      <c r="E57" s="54">
        <v>865</v>
      </c>
      <c r="F57" s="54">
        <v>108</v>
      </c>
      <c r="G57" s="77">
        <f t="shared" si="3"/>
        <v>973</v>
      </c>
      <c r="H57" s="78">
        <f t="shared" si="8"/>
        <v>1070.3000000000002</v>
      </c>
      <c r="I57" s="53">
        <f>I56+120</f>
        <v>28840</v>
      </c>
      <c r="J57" s="80">
        <f t="shared" si="9"/>
        <v>28061320</v>
      </c>
      <c r="K57" s="81">
        <f t="shared" si="10"/>
        <v>25255188</v>
      </c>
      <c r="L57" s="81">
        <f t="shared" si="11"/>
        <v>22449056</v>
      </c>
      <c r="M57" s="82">
        <f t="shared" si="12"/>
        <v>70000</v>
      </c>
      <c r="N57" s="55" t="s">
        <v>35</v>
      </c>
      <c r="O57" s="75"/>
      <c r="R57" s="75"/>
    </row>
    <row r="58" spans="1:18" s="76" customFormat="1" x14ac:dyDescent="0.25">
      <c r="A58" s="53">
        <v>56</v>
      </c>
      <c r="B58" s="54">
        <v>1603</v>
      </c>
      <c r="C58" s="54">
        <v>16</v>
      </c>
      <c r="D58" s="54" t="s">
        <v>13</v>
      </c>
      <c r="E58" s="54">
        <v>745</v>
      </c>
      <c r="F58" s="54">
        <v>47</v>
      </c>
      <c r="G58" s="77">
        <f t="shared" si="3"/>
        <v>792</v>
      </c>
      <c r="H58" s="78">
        <f t="shared" si="8"/>
        <v>871.2</v>
      </c>
      <c r="I58" s="53">
        <f>I57</f>
        <v>28840</v>
      </c>
      <c r="J58" s="80">
        <f t="shared" si="9"/>
        <v>22841280</v>
      </c>
      <c r="K58" s="81">
        <f t="shared" si="10"/>
        <v>20557152</v>
      </c>
      <c r="L58" s="81">
        <f t="shared" si="11"/>
        <v>18273024</v>
      </c>
      <c r="M58" s="82">
        <f t="shared" si="12"/>
        <v>57000</v>
      </c>
      <c r="N58" s="55" t="s">
        <v>35</v>
      </c>
      <c r="O58" s="75"/>
      <c r="R58" s="75"/>
    </row>
    <row r="59" spans="1:18" s="76" customFormat="1" x14ac:dyDescent="0.25">
      <c r="A59" s="53">
        <v>57</v>
      </c>
      <c r="B59" s="54">
        <v>1604</v>
      </c>
      <c r="C59" s="54">
        <v>16</v>
      </c>
      <c r="D59" s="54" t="s">
        <v>13</v>
      </c>
      <c r="E59" s="54">
        <v>745</v>
      </c>
      <c r="F59" s="54">
        <v>47</v>
      </c>
      <c r="G59" s="77">
        <f t="shared" si="3"/>
        <v>792</v>
      </c>
      <c r="H59" s="78">
        <f t="shared" si="8"/>
        <v>871.2</v>
      </c>
      <c r="I59" s="53">
        <f>I58</f>
        <v>28840</v>
      </c>
      <c r="J59" s="80">
        <f t="shared" si="9"/>
        <v>22841280</v>
      </c>
      <c r="K59" s="81">
        <f t="shared" si="10"/>
        <v>20557152</v>
      </c>
      <c r="L59" s="81">
        <f t="shared" si="11"/>
        <v>18273024</v>
      </c>
      <c r="M59" s="82">
        <f t="shared" si="12"/>
        <v>57000</v>
      </c>
      <c r="N59" s="55" t="s">
        <v>35</v>
      </c>
      <c r="O59" s="75"/>
      <c r="R59" s="75"/>
    </row>
    <row r="60" spans="1:18" s="76" customFormat="1" x14ac:dyDescent="0.25">
      <c r="A60" s="53">
        <v>58</v>
      </c>
      <c r="B60" s="54">
        <v>1606</v>
      </c>
      <c r="C60" s="54">
        <v>16</v>
      </c>
      <c r="D60" s="54" t="s">
        <v>11</v>
      </c>
      <c r="E60" s="54">
        <v>845</v>
      </c>
      <c r="F60" s="54">
        <v>108</v>
      </c>
      <c r="G60" s="77">
        <f t="shared" si="3"/>
        <v>953</v>
      </c>
      <c r="H60" s="78">
        <f t="shared" si="8"/>
        <v>1048.3000000000002</v>
      </c>
      <c r="I60" s="53">
        <f>I59</f>
        <v>28840</v>
      </c>
      <c r="J60" s="80">
        <f t="shared" si="9"/>
        <v>27484520</v>
      </c>
      <c r="K60" s="81">
        <f t="shared" si="10"/>
        <v>24736068</v>
      </c>
      <c r="L60" s="81">
        <f t="shared" si="11"/>
        <v>21987616</v>
      </c>
      <c r="M60" s="82">
        <f t="shared" si="12"/>
        <v>68500</v>
      </c>
      <c r="N60" s="55" t="s">
        <v>35</v>
      </c>
      <c r="O60" s="75"/>
      <c r="R60" s="75"/>
    </row>
    <row r="61" spans="1:18" s="76" customFormat="1" x14ac:dyDescent="0.25">
      <c r="A61" s="53">
        <v>59</v>
      </c>
      <c r="B61" s="54">
        <v>1607</v>
      </c>
      <c r="C61" s="54">
        <v>16</v>
      </c>
      <c r="D61" s="54" t="s">
        <v>13</v>
      </c>
      <c r="E61" s="54">
        <v>702</v>
      </c>
      <c r="F61" s="54">
        <v>46</v>
      </c>
      <c r="G61" s="77">
        <f t="shared" si="3"/>
        <v>748</v>
      </c>
      <c r="H61" s="78">
        <f t="shared" si="8"/>
        <v>822.80000000000007</v>
      </c>
      <c r="I61" s="53">
        <f>I60</f>
        <v>28840</v>
      </c>
      <c r="J61" s="80">
        <f t="shared" si="9"/>
        <v>21572320</v>
      </c>
      <c r="K61" s="81">
        <f t="shared" si="10"/>
        <v>19415088</v>
      </c>
      <c r="L61" s="81">
        <f t="shared" si="11"/>
        <v>17257856</v>
      </c>
      <c r="M61" s="82">
        <f t="shared" si="12"/>
        <v>54000</v>
      </c>
      <c r="N61" s="55" t="s">
        <v>35</v>
      </c>
      <c r="O61" s="75"/>
      <c r="R61" s="75"/>
    </row>
    <row r="62" spans="1:18" s="76" customFormat="1" x14ac:dyDescent="0.25">
      <c r="A62" s="53">
        <v>60</v>
      </c>
      <c r="B62" s="54">
        <v>1608</v>
      </c>
      <c r="C62" s="54">
        <v>16</v>
      </c>
      <c r="D62" s="54" t="s">
        <v>13</v>
      </c>
      <c r="E62" s="54">
        <v>702</v>
      </c>
      <c r="F62" s="54">
        <v>46</v>
      </c>
      <c r="G62" s="77">
        <f t="shared" si="3"/>
        <v>748</v>
      </c>
      <c r="H62" s="78">
        <f t="shared" si="8"/>
        <v>822.80000000000007</v>
      </c>
      <c r="I62" s="53">
        <f>I61</f>
        <v>28840</v>
      </c>
      <c r="J62" s="80">
        <f t="shared" si="9"/>
        <v>21572320</v>
      </c>
      <c r="K62" s="81">
        <f t="shared" si="10"/>
        <v>19415088</v>
      </c>
      <c r="L62" s="81">
        <f t="shared" si="11"/>
        <v>17257856</v>
      </c>
      <c r="M62" s="82">
        <f t="shared" si="12"/>
        <v>54000</v>
      </c>
      <c r="N62" s="55" t="s">
        <v>35</v>
      </c>
      <c r="O62" s="75"/>
      <c r="R62" s="75"/>
    </row>
    <row r="63" spans="1:18" s="76" customFormat="1" x14ac:dyDescent="0.25">
      <c r="A63" s="53">
        <v>61</v>
      </c>
      <c r="B63" s="54">
        <v>1701</v>
      </c>
      <c r="C63" s="54">
        <v>17</v>
      </c>
      <c r="D63" s="54" t="s">
        <v>13</v>
      </c>
      <c r="E63" s="54">
        <v>734</v>
      </c>
      <c r="F63" s="54">
        <v>51</v>
      </c>
      <c r="G63" s="77">
        <f t="shared" si="3"/>
        <v>785</v>
      </c>
      <c r="H63" s="78">
        <f t="shared" si="8"/>
        <v>863.50000000000011</v>
      </c>
      <c r="I63" s="53">
        <f>I62+120</f>
        <v>28960</v>
      </c>
      <c r="J63" s="80">
        <f t="shared" si="9"/>
        <v>22733600</v>
      </c>
      <c r="K63" s="81">
        <f t="shared" si="10"/>
        <v>20460240</v>
      </c>
      <c r="L63" s="81">
        <f t="shared" si="11"/>
        <v>18186880</v>
      </c>
      <c r="M63" s="82">
        <f t="shared" si="12"/>
        <v>57000</v>
      </c>
      <c r="N63" s="55" t="s">
        <v>35</v>
      </c>
      <c r="O63" s="75"/>
      <c r="R63" s="75"/>
    </row>
    <row r="64" spans="1:18" s="76" customFormat="1" x14ac:dyDescent="0.25">
      <c r="A64" s="53">
        <v>62</v>
      </c>
      <c r="B64" s="54">
        <v>1702</v>
      </c>
      <c r="C64" s="54">
        <v>17</v>
      </c>
      <c r="D64" s="54" t="s">
        <v>11</v>
      </c>
      <c r="E64" s="54">
        <v>991</v>
      </c>
      <c r="F64" s="54">
        <v>77</v>
      </c>
      <c r="G64" s="77">
        <f t="shared" si="3"/>
        <v>1068</v>
      </c>
      <c r="H64" s="78">
        <f t="shared" si="8"/>
        <v>1174.8000000000002</v>
      </c>
      <c r="I64" s="53">
        <f t="shared" ref="I64:I70" si="20">I63</f>
        <v>28960</v>
      </c>
      <c r="J64" s="80">
        <f t="shared" si="9"/>
        <v>30929280</v>
      </c>
      <c r="K64" s="81">
        <f t="shared" si="10"/>
        <v>27836352</v>
      </c>
      <c r="L64" s="81">
        <f t="shared" si="11"/>
        <v>24743424</v>
      </c>
      <c r="M64" s="82">
        <f t="shared" si="12"/>
        <v>77500</v>
      </c>
      <c r="N64" s="55" t="s">
        <v>35</v>
      </c>
      <c r="O64" s="75"/>
      <c r="R64" s="75"/>
    </row>
    <row r="65" spans="1:18" s="76" customFormat="1" x14ac:dyDescent="0.25">
      <c r="A65" s="53">
        <v>63</v>
      </c>
      <c r="B65" s="54">
        <v>1703</v>
      </c>
      <c r="C65" s="54">
        <v>17</v>
      </c>
      <c r="D65" s="54" t="s">
        <v>13</v>
      </c>
      <c r="E65" s="54">
        <v>745</v>
      </c>
      <c r="F65" s="54">
        <v>47</v>
      </c>
      <c r="G65" s="77">
        <f t="shared" si="3"/>
        <v>792</v>
      </c>
      <c r="H65" s="78">
        <f t="shared" si="8"/>
        <v>871.2</v>
      </c>
      <c r="I65" s="53">
        <f t="shared" si="20"/>
        <v>28960</v>
      </c>
      <c r="J65" s="80">
        <f t="shared" si="9"/>
        <v>22936320</v>
      </c>
      <c r="K65" s="81">
        <f t="shared" si="10"/>
        <v>20642688</v>
      </c>
      <c r="L65" s="81">
        <f t="shared" si="11"/>
        <v>18349056</v>
      </c>
      <c r="M65" s="82">
        <f t="shared" si="12"/>
        <v>57500</v>
      </c>
      <c r="N65" s="55" t="s">
        <v>35</v>
      </c>
      <c r="O65" s="75"/>
      <c r="R65" s="75"/>
    </row>
    <row r="66" spans="1:18" s="76" customFormat="1" x14ac:dyDescent="0.25">
      <c r="A66" s="53">
        <v>64</v>
      </c>
      <c r="B66" s="54">
        <v>1704</v>
      </c>
      <c r="C66" s="54">
        <v>17</v>
      </c>
      <c r="D66" s="54" t="s">
        <v>13</v>
      </c>
      <c r="E66" s="54">
        <v>745</v>
      </c>
      <c r="F66" s="54">
        <v>47</v>
      </c>
      <c r="G66" s="77">
        <f t="shared" si="3"/>
        <v>792</v>
      </c>
      <c r="H66" s="78">
        <f t="shared" si="8"/>
        <v>871.2</v>
      </c>
      <c r="I66" s="53">
        <f t="shared" si="20"/>
        <v>28960</v>
      </c>
      <c r="J66" s="80">
        <f t="shared" si="9"/>
        <v>22936320</v>
      </c>
      <c r="K66" s="81">
        <f t="shared" si="10"/>
        <v>20642688</v>
      </c>
      <c r="L66" s="81">
        <f t="shared" si="11"/>
        <v>18349056</v>
      </c>
      <c r="M66" s="82">
        <f t="shared" si="12"/>
        <v>57500</v>
      </c>
      <c r="N66" s="55" t="s">
        <v>35</v>
      </c>
      <c r="O66" s="75"/>
      <c r="R66" s="75"/>
    </row>
    <row r="67" spans="1:18" s="76" customFormat="1" x14ac:dyDescent="0.25">
      <c r="A67" s="53">
        <v>65</v>
      </c>
      <c r="B67" s="54">
        <v>1705</v>
      </c>
      <c r="C67" s="54">
        <v>17</v>
      </c>
      <c r="D67" s="54" t="s">
        <v>11</v>
      </c>
      <c r="E67" s="54">
        <v>991</v>
      </c>
      <c r="F67" s="54">
        <v>77</v>
      </c>
      <c r="G67" s="77">
        <f t="shared" si="3"/>
        <v>1068</v>
      </c>
      <c r="H67" s="78">
        <f t="shared" si="8"/>
        <v>1174.8000000000002</v>
      </c>
      <c r="I67" s="53">
        <f t="shared" si="20"/>
        <v>28960</v>
      </c>
      <c r="J67" s="80">
        <f t="shared" si="9"/>
        <v>30929280</v>
      </c>
      <c r="K67" s="81">
        <f t="shared" si="10"/>
        <v>27836352</v>
      </c>
      <c r="L67" s="81">
        <f t="shared" si="11"/>
        <v>24743424</v>
      </c>
      <c r="M67" s="82">
        <f t="shared" si="12"/>
        <v>77500</v>
      </c>
      <c r="N67" s="55" t="s">
        <v>35</v>
      </c>
      <c r="O67" s="75"/>
      <c r="R67" s="75"/>
    </row>
    <row r="68" spans="1:18" s="76" customFormat="1" x14ac:dyDescent="0.25">
      <c r="A68" s="53">
        <v>66</v>
      </c>
      <c r="B68" s="54">
        <v>1706</v>
      </c>
      <c r="C68" s="54">
        <v>17</v>
      </c>
      <c r="D68" s="54" t="s">
        <v>13</v>
      </c>
      <c r="E68" s="54">
        <v>714</v>
      </c>
      <c r="F68" s="54">
        <v>51</v>
      </c>
      <c r="G68" s="77">
        <f t="shared" ref="G68:G91" si="21">E68+F68</f>
        <v>765</v>
      </c>
      <c r="H68" s="78">
        <f t="shared" si="8"/>
        <v>841.50000000000011</v>
      </c>
      <c r="I68" s="53">
        <f t="shared" si="20"/>
        <v>28960</v>
      </c>
      <c r="J68" s="80">
        <f t="shared" si="9"/>
        <v>22154400</v>
      </c>
      <c r="K68" s="81">
        <f t="shared" si="10"/>
        <v>19938960</v>
      </c>
      <c r="L68" s="81">
        <f t="shared" si="11"/>
        <v>17723520</v>
      </c>
      <c r="M68" s="82">
        <f t="shared" si="12"/>
        <v>55500</v>
      </c>
      <c r="N68" s="55" t="s">
        <v>35</v>
      </c>
      <c r="O68" s="75"/>
      <c r="R68" s="75"/>
    </row>
    <row r="69" spans="1:18" s="76" customFormat="1" x14ac:dyDescent="0.25">
      <c r="A69" s="53">
        <v>67</v>
      </c>
      <c r="B69" s="54">
        <v>1707</v>
      </c>
      <c r="C69" s="54">
        <v>17</v>
      </c>
      <c r="D69" s="54" t="s">
        <v>13</v>
      </c>
      <c r="E69" s="54">
        <v>702</v>
      </c>
      <c r="F69" s="54">
        <v>46</v>
      </c>
      <c r="G69" s="77">
        <f t="shared" si="21"/>
        <v>748</v>
      </c>
      <c r="H69" s="78">
        <f t="shared" si="8"/>
        <v>822.80000000000007</v>
      </c>
      <c r="I69" s="53">
        <f t="shared" si="20"/>
        <v>28960</v>
      </c>
      <c r="J69" s="80">
        <f t="shared" si="9"/>
        <v>21662080</v>
      </c>
      <c r="K69" s="81">
        <f t="shared" si="10"/>
        <v>19495872</v>
      </c>
      <c r="L69" s="81">
        <f t="shared" si="11"/>
        <v>17329664</v>
      </c>
      <c r="M69" s="82">
        <f t="shared" si="12"/>
        <v>54000</v>
      </c>
      <c r="N69" s="55" t="s">
        <v>35</v>
      </c>
      <c r="O69" s="75"/>
      <c r="R69" s="75"/>
    </row>
    <row r="70" spans="1:18" s="76" customFormat="1" x14ac:dyDescent="0.25">
      <c r="A70" s="53">
        <v>68</v>
      </c>
      <c r="B70" s="54">
        <v>1708</v>
      </c>
      <c r="C70" s="54">
        <v>17</v>
      </c>
      <c r="D70" s="54" t="s">
        <v>13</v>
      </c>
      <c r="E70" s="54">
        <v>702</v>
      </c>
      <c r="F70" s="54">
        <v>46</v>
      </c>
      <c r="G70" s="77">
        <f t="shared" si="21"/>
        <v>748</v>
      </c>
      <c r="H70" s="78">
        <f t="shared" ref="H70:H91" si="22">G70*1.1</f>
        <v>822.80000000000007</v>
      </c>
      <c r="I70" s="53">
        <f t="shared" si="20"/>
        <v>28960</v>
      </c>
      <c r="J70" s="80">
        <f t="shared" ref="J70:J91" si="23">G70*I70</f>
        <v>21662080</v>
      </c>
      <c r="K70" s="81">
        <f t="shared" ref="K70:K91" si="24">J70*0.9</f>
        <v>19495872</v>
      </c>
      <c r="L70" s="81">
        <f t="shared" ref="L70:L91" si="25">J70*0.8</f>
        <v>17329664</v>
      </c>
      <c r="M70" s="82">
        <f t="shared" ref="M70:M91" si="26">MROUND((J70*0.03/12),500)</f>
        <v>54000</v>
      </c>
      <c r="N70" s="55" t="s">
        <v>35</v>
      </c>
      <c r="O70" s="75"/>
      <c r="R70" s="75"/>
    </row>
    <row r="71" spans="1:18" s="76" customFormat="1" x14ac:dyDescent="0.25">
      <c r="A71" s="53">
        <v>69</v>
      </c>
      <c r="B71" s="54">
        <v>1801</v>
      </c>
      <c r="C71" s="54">
        <v>18</v>
      </c>
      <c r="D71" s="54" t="s">
        <v>13</v>
      </c>
      <c r="E71" s="54">
        <v>734</v>
      </c>
      <c r="F71" s="54">
        <v>51</v>
      </c>
      <c r="G71" s="77">
        <f t="shared" si="21"/>
        <v>785</v>
      </c>
      <c r="H71" s="78">
        <f t="shared" si="22"/>
        <v>863.50000000000011</v>
      </c>
      <c r="I71" s="53">
        <f>I70+120</f>
        <v>29080</v>
      </c>
      <c r="J71" s="80">
        <v>0</v>
      </c>
      <c r="K71" s="81">
        <f t="shared" si="24"/>
        <v>0</v>
      </c>
      <c r="L71" s="81">
        <f t="shared" si="25"/>
        <v>0</v>
      </c>
      <c r="M71" s="82">
        <f t="shared" si="26"/>
        <v>0</v>
      </c>
      <c r="N71" s="55" t="s">
        <v>36</v>
      </c>
      <c r="O71" s="75"/>
      <c r="R71" s="75"/>
    </row>
    <row r="72" spans="1:18" s="76" customFormat="1" x14ac:dyDescent="0.25">
      <c r="A72" s="53">
        <v>70</v>
      </c>
      <c r="B72" s="54">
        <v>1802</v>
      </c>
      <c r="C72" s="54">
        <v>18</v>
      </c>
      <c r="D72" s="56" t="s">
        <v>11</v>
      </c>
      <c r="E72" s="54">
        <v>991</v>
      </c>
      <c r="F72" s="54">
        <v>77</v>
      </c>
      <c r="G72" s="77">
        <f t="shared" si="21"/>
        <v>1068</v>
      </c>
      <c r="H72" s="78">
        <f t="shared" si="22"/>
        <v>1174.8000000000002</v>
      </c>
      <c r="I72" s="53">
        <f t="shared" ref="I72:I78" si="27">I71</f>
        <v>29080</v>
      </c>
      <c r="J72" s="80">
        <v>0</v>
      </c>
      <c r="K72" s="81">
        <f t="shared" si="24"/>
        <v>0</v>
      </c>
      <c r="L72" s="81">
        <f t="shared" si="25"/>
        <v>0</v>
      </c>
      <c r="M72" s="82">
        <f t="shared" si="26"/>
        <v>0</v>
      </c>
      <c r="N72" s="55" t="s">
        <v>36</v>
      </c>
      <c r="O72" s="75"/>
      <c r="R72" s="75"/>
    </row>
    <row r="73" spans="1:18" s="76" customFormat="1" x14ac:dyDescent="0.25">
      <c r="A73" s="53">
        <v>71</v>
      </c>
      <c r="B73" s="54">
        <v>1803</v>
      </c>
      <c r="C73" s="54">
        <v>18</v>
      </c>
      <c r="D73" s="56" t="s">
        <v>13</v>
      </c>
      <c r="E73" s="54">
        <v>745</v>
      </c>
      <c r="F73" s="54">
        <v>47</v>
      </c>
      <c r="G73" s="77">
        <f t="shared" si="21"/>
        <v>792</v>
      </c>
      <c r="H73" s="78">
        <f t="shared" si="22"/>
        <v>871.2</v>
      </c>
      <c r="I73" s="53">
        <f t="shared" si="27"/>
        <v>29080</v>
      </c>
      <c r="J73" s="80">
        <v>0</v>
      </c>
      <c r="K73" s="81">
        <f t="shared" si="24"/>
        <v>0</v>
      </c>
      <c r="L73" s="81">
        <f t="shared" si="25"/>
        <v>0</v>
      </c>
      <c r="M73" s="82">
        <f t="shared" si="26"/>
        <v>0</v>
      </c>
      <c r="N73" s="55" t="s">
        <v>36</v>
      </c>
      <c r="O73" s="75"/>
      <c r="R73" s="75"/>
    </row>
    <row r="74" spans="1:18" s="76" customFormat="1" x14ac:dyDescent="0.25">
      <c r="A74" s="53">
        <v>72</v>
      </c>
      <c r="B74" s="54">
        <v>1804</v>
      </c>
      <c r="C74" s="54">
        <v>18</v>
      </c>
      <c r="D74" s="56" t="s">
        <v>13</v>
      </c>
      <c r="E74" s="54">
        <v>745</v>
      </c>
      <c r="F74" s="54">
        <v>47</v>
      </c>
      <c r="G74" s="77">
        <f t="shared" si="21"/>
        <v>792</v>
      </c>
      <c r="H74" s="78">
        <f t="shared" si="22"/>
        <v>871.2</v>
      </c>
      <c r="I74" s="53">
        <f t="shared" si="27"/>
        <v>29080</v>
      </c>
      <c r="J74" s="80">
        <v>0</v>
      </c>
      <c r="K74" s="81">
        <f t="shared" si="24"/>
        <v>0</v>
      </c>
      <c r="L74" s="81">
        <f t="shared" si="25"/>
        <v>0</v>
      </c>
      <c r="M74" s="82">
        <f t="shared" si="26"/>
        <v>0</v>
      </c>
      <c r="N74" s="55" t="s">
        <v>36</v>
      </c>
      <c r="O74" s="75"/>
      <c r="R74" s="75"/>
    </row>
    <row r="75" spans="1:18" s="76" customFormat="1" x14ac:dyDescent="0.25">
      <c r="A75" s="53">
        <v>73</v>
      </c>
      <c r="B75" s="54">
        <v>1805</v>
      </c>
      <c r="C75" s="54">
        <v>18</v>
      </c>
      <c r="D75" s="56" t="s">
        <v>11</v>
      </c>
      <c r="E75" s="54">
        <v>991</v>
      </c>
      <c r="F75" s="54">
        <v>77</v>
      </c>
      <c r="G75" s="77">
        <f t="shared" si="21"/>
        <v>1068</v>
      </c>
      <c r="H75" s="78">
        <f t="shared" si="22"/>
        <v>1174.8000000000002</v>
      </c>
      <c r="I75" s="53">
        <f t="shared" si="27"/>
        <v>29080</v>
      </c>
      <c r="J75" s="80">
        <v>0</v>
      </c>
      <c r="K75" s="81">
        <f t="shared" si="24"/>
        <v>0</v>
      </c>
      <c r="L75" s="81">
        <f t="shared" si="25"/>
        <v>0</v>
      </c>
      <c r="M75" s="82">
        <f t="shared" si="26"/>
        <v>0</v>
      </c>
      <c r="N75" s="55" t="s">
        <v>36</v>
      </c>
      <c r="O75" s="75"/>
      <c r="R75" s="75"/>
    </row>
    <row r="76" spans="1:18" s="76" customFormat="1" x14ac:dyDescent="0.25">
      <c r="A76" s="53">
        <v>74</v>
      </c>
      <c r="B76" s="54">
        <v>1806</v>
      </c>
      <c r="C76" s="54">
        <v>18</v>
      </c>
      <c r="D76" s="56" t="s">
        <v>13</v>
      </c>
      <c r="E76" s="54">
        <v>714</v>
      </c>
      <c r="F76" s="54">
        <v>51</v>
      </c>
      <c r="G76" s="77">
        <f t="shared" si="21"/>
        <v>765</v>
      </c>
      <c r="H76" s="78">
        <f t="shared" si="22"/>
        <v>841.50000000000011</v>
      </c>
      <c r="I76" s="53">
        <f t="shared" si="27"/>
        <v>29080</v>
      </c>
      <c r="J76" s="80">
        <v>0</v>
      </c>
      <c r="K76" s="81">
        <f t="shared" si="24"/>
        <v>0</v>
      </c>
      <c r="L76" s="81">
        <f t="shared" si="25"/>
        <v>0</v>
      </c>
      <c r="M76" s="82">
        <f t="shared" si="26"/>
        <v>0</v>
      </c>
      <c r="N76" s="55" t="s">
        <v>36</v>
      </c>
      <c r="O76" s="75"/>
      <c r="R76" s="75"/>
    </row>
    <row r="77" spans="1:18" s="76" customFormat="1" x14ac:dyDescent="0.25">
      <c r="A77" s="53">
        <v>75</v>
      </c>
      <c r="B77" s="54">
        <v>1807</v>
      </c>
      <c r="C77" s="54">
        <v>18</v>
      </c>
      <c r="D77" s="56" t="s">
        <v>13</v>
      </c>
      <c r="E77" s="54">
        <v>702</v>
      </c>
      <c r="F77" s="54">
        <v>46</v>
      </c>
      <c r="G77" s="77">
        <f t="shared" si="21"/>
        <v>748</v>
      </c>
      <c r="H77" s="78">
        <f t="shared" si="22"/>
        <v>822.80000000000007</v>
      </c>
      <c r="I77" s="53">
        <f t="shared" si="27"/>
        <v>29080</v>
      </c>
      <c r="J77" s="80">
        <v>0</v>
      </c>
      <c r="K77" s="81">
        <f t="shared" si="24"/>
        <v>0</v>
      </c>
      <c r="L77" s="81">
        <f t="shared" si="25"/>
        <v>0</v>
      </c>
      <c r="M77" s="82">
        <f t="shared" si="26"/>
        <v>0</v>
      </c>
      <c r="N77" s="55" t="s">
        <v>36</v>
      </c>
      <c r="O77" s="75"/>
      <c r="R77" s="75"/>
    </row>
    <row r="78" spans="1:18" s="76" customFormat="1" x14ac:dyDescent="0.25">
      <c r="A78" s="53">
        <v>76</v>
      </c>
      <c r="B78" s="54">
        <v>1808</v>
      </c>
      <c r="C78" s="54">
        <v>18</v>
      </c>
      <c r="D78" s="56" t="s">
        <v>13</v>
      </c>
      <c r="E78" s="54">
        <v>702</v>
      </c>
      <c r="F78" s="54">
        <v>46</v>
      </c>
      <c r="G78" s="77">
        <f t="shared" si="21"/>
        <v>748</v>
      </c>
      <c r="H78" s="78">
        <f t="shared" si="22"/>
        <v>822.80000000000007</v>
      </c>
      <c r="I78" s="53">
        <f t="shared" si="27"/>
        <v>29080</v>
      </c>
      <c r="J78" s="80">
        <v>0</v>
      </c>
      <c r="K78" s="81">
        <f t="shared" si="24"/>
        <v>0</v>
      </c>
      <c r="L78" s="81">
        <f t="shared" si="25"/>
        <v>0</v>
      </c>
      <c r="M78" s="82">
        <f t="shared" si="26"/>
        <v>0</v>
      </c>
      <c r="N78" s="55" t="s">
        <v>36</v>
      </c>
      <c r="O78" s="75"/>
      <c r="R78" s="75"/>
    </row>
    <row r="79" spans="1:18" s="76" customFormat="1" x14ac:dyDescent="0.25">
      <c r="A79" s="53">
        <v>77</v>
      </c>
      <c r="B79" s="54">
        <v>1901</v>
      </c>
      <c r="C79" s="54">
        <v>19</v>
      </c>
      <c r="D79" s="54" t="s">
        <v>13</v>
      </c>
      <c r="E79" s="54">
        <v>734</v>
      </c>
      <c r="F79" s="54">
        <v>51</v>
      </c>
      <c r="G79" s="77">
        <f t="shared" si="21"/>
        <v>785</v>
      </c>
      <c r="H79" s="78">
        <f t="shared" si="22"/>
        <v>863.50000000000011</v>
      </c>
      <c r="I79" s="53">
        <f>I78+120</f>
        <v>29200</v>
      </c>
      <c r="J79" s="80">
        <v>0</v>
      </c>
      <c r="K79" s="81">
        <f t="shared" si="24"/>
        <v>0</v>
      </c>
      <c r="L79" s="81">
        <f t="shared" si="25"/>
        <v>0</v>
      </c>
      <c r="M79" s="82">
        <f t="shared" si="26"/>
        <v>0</v>
      </c>
      <c r="N79" s="55" t="s">
        <v>36</v>
      </c>
      <c r="O79" s="75"/>
      <c r="R79" s="75"/>
    </row>
    <row r="80" spans="1:18" s="76" customFormat="1" x14ac:dyDescent="0.25">
      <c r="A80" s="53">
        <v>78</v>
      </c>
      <c r="B80" s="54">
        <v>1902</v>
      </c>
      <c r="C80" s="54">
        <v>19</v>
      </c>
      <c r="D80" s="56" t="s">
        <v>11</v>
      </c>
      <c r="E80" s="54">
        <v>991</v>
      </c>
      <c r="F80" s="54">
        <v>77</v>
      </c>
      <c r="G80" s="77">
        <f t="shared" si="21"/>
        <v>1068</v>
      </c>
      <c r="H80" s="78">
        <f t="shared" si="22"/>
        <v>1174.8000000000002</v>
      </c>
      <c r="I80" s="53">
        <f t="shared" ref="I80:I86" si="28">I79</f>
        <v>29200</v>
      </c>
      <c r="J80" s="80">
        <v>0</v>
      </c>
      <c r="K80" s="81">
        <f t="shared" si="24"/>
        <v>0</v>
      </c>
      <c r="L80" s="81">
        <f t="shared" si="25"/>
        <v>0</v>
      </c>
      <c r="M80" s="82">
        <f t="shared" si="26"/>
        <v>0</v>
      </c>
      <c r="N80" s="55" t="s">
        <v>36</v>
      </c>
      <c r="O80" s="75"/>
      <c r="R80" s="75"/>
    </row>
    <row r="81" spans="1:18" s="76" customFormat="1" x14ac:dyDescent="0.25">
      <c r="A81" s="53">
        <v>79</v>
      </c>
      <c r="B81" s="54">
        <v>1903</v>
      </c>
      <c r="C81" s="54">
        <v>19</v>
      </c>
      <c r="D81" s="56" t="s">
        <v>13</v>
      </c>
      <c r="E81" s="54">
        <v>745</v>
      </c>
      <c r="F81" s="54">
        <v>47</v>
      </c>
      <c r="G81" s="77">
        <f t="shared" si="21"/>
        <v>792</v>
      </c>
      <c r="H81" s="78">
        <f t="shared" si="22"/>
        <v>871.2</v>
      </c>
      <c r="I81" s="53">
        <f t="shared" si="28"/>
        <v>29200</v>
      </c>
      <c r="J81" s="80">
        <v>0</v>
      </c>
      <c r="K81" s="81">
        <f t="shared" si="24"/>
        <v>0</v>
      </c>
      <c r="L81" s="81">
        <f t="shared" si="25"/>
        <v>0</v>
      </c>
      <c r="M81" s="82">
        <f t="shared" si="26"/>
        <v>0</v>
      </c>
      <c r="N81" s="55" t="s">
        <v>36</v>
      </c>
      <c r="O81" s="75"/>
      <c r="R81" s="75"/>
    </row>
    <row r="82" spans="1:18" s="76" customFormat="1" x14ac:dyDescent="0.25">
      <c r="A82" s="53">
        <v>80</v>
      </c>
      <c r="B82" s="54">
        <v>1904</v>
      </c>
      <c r="C82" s="54">
        <v>19</v>
      </c>
      <c r="D82" s="56" t="s">
        <v>13</v>
      </c>
      <c r="E82" s="54">
        <v>745</v>
      </c>
      <c r="F82" s="54">
        <v>47</v>
      </c>
      <c r="G82" s="77">
        <f t="shared" si="21"/>
        <v>792</v>
      </c>
      <c r="H82" s="78">
        <f t="shared" si="22"/>
        <v>871.2</v>
      </c>
      <c r="I82" s="53">
        <f t="shared" si="28"/>
        <v>29200</v>
      </c>
      <c r="J82" s="80">
        <v>0</v>
      </c>
      <c r="K82" s="81">
        <f t="shared" si="24"/>
        <v>0</v>
      </c>
      <c r="L82" s="81">
        <f t="shared" si="25"/>
        <v>0</v>
      </c>
      <c r="M82" s="82">
        <f t="shared" si="26"/>
        <v>0</v>
      </c>
      <c r="N82" s="55" t="s">
        <v>36</v>
      </c>
      <c r="O82" s="75"/>
      <c r="R82" s="75"/>
    </row>
    <row r="83" spans="1:18" s="76" customFormat="1" x14ac:dyDescent="0.25">
      <c r="A83" s="53">
        <v>81</v>
      </c>
      <c r="B83" s="54">
        <v>1905</v>
      </c>
      <c r="C83" s="54">
        <v>19</v>
      </c>
      <c r="D83" s="56" t="s">
        <v>11</v>
      </c>
      <c r="E83" s="54">
        <v>991</v>
      </c>
      <c r="F83" s="54">
        <v>77</v>
      </c>
      <c r="G83" s="77">
        <f t="shared" si="21"/>
        <v>1068</v>
      </c>
      <c r="H83" s="78">
        <f t="shared" si="22"/>
        <v>1174.8000000000002</v>
      </c>
      <c r="I83" s="53">
        <f t="shared" si="28"/>
        <v>29200</v>
      </c>
      <c r="J83" s="80">
        <v>0</v>
      </c>
      <c r="K83" s="81">
        <f t="shared" si="24"/>
        <v>0</v>
      </c>
      <c r="L83" s="81">
        <f t="shared" si="25"/>
        <v>0</v>
      </c>
      <c r="M83" s="82">
        <f t="shared" si="26"/>
        <v>0</v>
      </c>
      <c r="N83" s="55" t="s">
        <v>36</v>
      </c>
      <c r="O83" s="75"/>
      <c r="R83" s="75"/>
    </row>
    <row r="84" spans="1:18" s="76" customFormat="1" x14ac:dyDescent="0.25">
      <c r="A84" s="53">
        <v>82</v>
      </c>
      <c r="B84" s="54">
        <v>1906</v>
      </c>
      <c r="C84" s="54">
        <v>19</v>
      </c>
      <c r="D84" s="56" t="s">
        <v>13</v>
      </c>
      <c r="E84" s="54">
        <v>714</v>
      </c>
      <c r="F84" s="54">
        <v>51</v>
      </c>
      <c r="G84" s="77">
        <f t="shared" si="21"/>
        <v>765</v>
      </c>
      <c r="H84" s="78">
        <f t="shared" si="22"/>
        <v>841.50000000000011</v>
      </c>
      <c r="I84" s="53">
        <f t="shared" si="28"/>
        <v>29200</v>
      </c>
      <c r="J84" s="80">
        <v>0</v>
      </c>
      <c r="K84" s="81">
        <f t="shared" si="24"/>
        <v>0</v>
      </c>
      <c r="L84" s="81">
        <f t="shared" si="25"/>
        <v>0</v>
      </c>
      <c r="M84" s="82">
        <f t="shared" si="26"/>
        <v>0</v>
      </c>
      <c r="N84" s="55" t="s">
        <v>36</v>
      </c>
      <c r="O84" s="75"/>
      <c r="R84" s="75"/>
    </row>
    <row r="85" spans="1:18" s="76" customFormat="1" x14ac:dyDescent="0.25">
      <c r="A85" s="53">
        <v>83</v>
      </c>
      <c r="B85" s="54">
        <v>1907</v>
      </c>
      <c r="C85" s="54">
        <v>19</v>
      </c>
      <c r="D85" s="56" t="s">
        <v>13</v>
      </c>
      <c r="E85" s="54">
        <v>702</v>
      </c>
      <c r="F85" s="54">
        <v>46</v>
      </c>
      <c r="G85" s="77">
        <f t="shared" si="21"/>
        <v>748</v>
      </c>
      <c r="H85" s="78">
        <f t="shared" si="22"/>
        <v>822.80000000000007</v>
      </c>
      <c r="I85" s="53">
        <f t="shared" si="28"/>
        <v>29200</v>
      </c>
      <c r="J85" s="80">
        <v>0</v>
      </c>
      <c r="K85" s="81">
        <f t="shared" si="24"/>
        <v>0</v>
      </c>
      <c r="L85" s="81">
        <f t="shared" si="25"/>
        <v>0</v>
      </c>
      <c r="M85" s="82">
        <f t="shared" si="26"/>
        <v>0</v>
      </c>
      <c r="N85" s="55" t="s">
        <v>36</v>
      </c>
      <c r="O85" s="75"/>
      <c r="R85" s="75"/>
    </row>
    <row r="86" spans="1:18" s="76" customFormat="1" x14ac:dyDescent="0.25">
      <c r="A86" s="53">
        <v>84</v>
      </c>
      <c r="B86" s="54">
        <v>1908</v>
      </c>
      <c r="C86" s="54">
        <v>19</v>
      </c>
      <c r="D86" s="56" t="s">
        <v>13</v>
      </c>
      <c r="E86" s="54">
        <v>702</v>
      </c>
      <c r="F86" s="54">
        <v>46</v>
      </c>
      <c r="G86" s="77">
        <f t="shared" si="21"/>
        <v>748</v>
      </c>
      <c r="H86" s="78">
        <f t="shared" si="22"/>
        <v>822.80000000000007</v>
      </c>
      <c r="I86" s="53">
        <f t="shared" si="28"/>
        <v>29200</v>
      </c>
      <c r="J86" s="80">
        <v>0</v>
      </c>
      <c r="K86" s="81">
        <f t="shared" si="24"/>
        <v>0</v>
      </c>
      <c r="L86" s="81">
        <f t="shared" si="25"/>
        <v>0</v>
      </c>
      <c r="M86" s="82">
        <f t="shared" si="26"/>
        <v>0</v>
      </c>
      <c r="N86" s="55" t="s">
        <v>36</v>
      </c>
      <c r="O86" s="75"/>
      <c r="R86" s="75"/>
    </row>
    <row r="87" spans="1:18" s="76" customFormat="1" x14ac:dyDescent="0.25">
      <c r="A87" s="53">
        <v>85</v>
      </c>
      <c r="B87" s="54">
        <v>2004</v>
      </c>
      <c r="C87" s="54">
        <v>20</v>
      </c>
      <c r="D87" s="56" t="s">
        <v>13</v>
      </c>
      <c r="E87" s="54">
        <v>745</v>
      </c>
      <c r="F87" s="54">
        <v>47</v>
      </c>
      <c r="G87" s="77">
        <f t="shared" si="21"/>
        <v>792</v>
      </c>
      <c r="H87" s="78">
        <f t="shared" si="22"/>
        <v>871.2</v>
      </c>
      <c r="I87" s="53">
        <f>I86+120</f>
        <v>29320</v>
      </c>
      <c r="J87" s="80">
        <f t="shared" si="23"/>
        <v>23221440</v>
      </c>
      <c r="K87" s="81">
        <f t="shared" si="24"/>
        <v>20899296</v>
      </c>
      <c r="L87" s="81">
        <f t="shared" si="25"/>
        <v>18577152</v>
      </c>
      <c r="M87" s="82">
        <f t="shared" si="26"/>
        <v>58000</v>
      </c>
      <c r="N87" s="55" t="s">
        <v>35</v>
      </c>
      <c r="O87" s="75"/>
      <c r="R87" s="75"/>
    </row>
    <row r="88" spans="1:18" s="76" customFormat="1" x14ac:dyDescent="0.25">
      <c r="A88" s="53">
        <v>86</v>
      </c>
      <c r="B88" s="54">
        <v>2005</v>
      </c>
      <c r="C88" s="54">
        <v>20</v>
      </c>
      <c r="D88" s="56" t="s">
        <v>11</v>
      </c>
      <c r="E88" s="54">
        <v>991</v>
      </c>
      <c r="F88" s="54">
        <v>77</v>
      </c>
      <c r="G88" s="77">
        <f t="shared" si="21"/>
        <v>1068</v>
      </c>
      <c r="H88" s="78">
        <f t="shared" si="22"/>
        <v>1174.8000000000002</v>
      </c>
      <c r="I88" s="53">
        <f>I87</f>
        <v>29320</v>
      </c>
      <c r="J88" s="80">
        <f t="shared" si="23"/>
        <v>31313760</v>
      </c>
      <c r="K88" s="81">
        <f t="shared" si="24"/>
        <v>28182384</v>
      </c>
      <c r="L88" s="81">
        <f t="shared" si="25"/>
        <v>25051008</v>
      </c>
      <c r="M88" s="82">
        <f t="shared" si="26"/>
        <v>78500</v>
      </c>
      <c r="N88" s="55" t="s">
        <v>35</v>
      </c>
      <c r="O88" s="75"/>
      <c r="R88" s="75"/>
    </row>
    <row r="89" spans="1:18" s="76" customFormat="1" x14ac:dyDescent="0.25">
      <c r="A89" s="53">
        <v>87</v>
      </c>
      <c r="B89" s="54">
        <v>2006</v>
      </c>
      <c r="C89" s="54">
        <v>20</v>
      </c>
      <c r="D89" s="56" t="s">
        <v>13</v>
      </c>
      <c r="E89" s="54">
        <v>714</v>
      </c>
      <c r="F89" s="54">
        <v>51</v>
      </c>
      <c r="G89" s="77">
        <f t="shared" si="21"/>
        <v>765</v>
      </c>
      <c r="H89" s="78">
        <f t="shared" si="22"/>
        <v>841.50000000000011</v>
      </c>
      <c r="I89" s="53">
        <f>I88</f>
        <v>29320</v>
      </c>
      <c r="J89" s="80">
        <f t="shared" si="23"/>
        <v>22429800</v>
      </c>
      <c r="K89" s="81">
        <f t="shared" si="24"/>
        <v>20186820</v>
      </c>
      <c r="L89" s="81">
        <f t="shared" si="25"/>
        <v>17943840</v>
      </c>
      <c r="M89" s="82">
        <f t="shared" si="26"/>
        <v>56000</v>
      </c>
      <c r="N89" s="55" t="s">
        <v>35</v>
      </c>
      <c r="O89" s="75"/>
      <c r="R89" s="75"/>
    </row>
    <row r="90" spans="1:18" s="76" customFormat="1" x14ac:dyDescent="0.25">
      <c r="A90" s="53">
        <v>88</v>
      </c>
      <c r="B90" s="54">
        <v>2007</v>
      </c>
      <c r="C90" s="54">
        <v>20</v>
      </c>
      <c r="D90" s="56" t="s">
        <v>13</v>
      </c>
      <c r="E90" s="54">
        <v>702</v>
      </c>
      <c r="F90" s="54">
        <v>46</v>
      </c>
      <c r="G90" s="77">
        <f t="shared" si="21"/>
        <v>748</v>
      </c>
      <c r="H90" s="78">
        <f t="shared" si="22"/>
        <v>822.80000000000007</v>
      </c>
      <c r="I90" s="53">
        <f>I89</f>
        <v>29320</v>
      </c>
      <c r="J90" s="80">
        <f t="shared" si="23"/>
        <v>21931360</v>
      </c>
      <c r="K90" s="81">
        <f t="shared" si="24"/>
        <v>19738224</v>
      </c>
      <c r="L90" s="81">
        <f t="shared" si="25"/>
        <v>17545088</v>
      </c>
      <c r="M90" s="82">
        <f t="shared" si="26"/>
        <v>55000</v>
      </c>
      <c r="N90" s="55" t="s">
        <v>35</v>
      </c>
      <c r="O90" s="75"/>
      <c r="R90" s="75"/>
    </row>
    <row r="91" spans="1:18" s="76" customFormat="1" x14ac:dyDescent="0.25">
      <c r="A91" s="53">
        <v>89</v>
      </c>
      <c r="B91" s="54">
        <v>2008</v>
      </c>
      <c r="C91" s="54">
        <v>20</v>
      </c>
      <c r="D91" s="56" t="s">
        <v>13</v>
      </c>
      <c r="E91" s="54">
        <v>702</v>
      </c>
      <c r="F91" s="54">
        <v>46</v>
      </c>
      <c r="G91" s="77">
        <f t="shared" si="21"/>
        <v>748</v>
      </c>
      <c r="H91" s="78">
        <f t="shared" si="22"/>
        <v>822.80000000000007</v>
      </c>
      <c r="I91" s="53">
        <f>I90</f>
        <v>29320</v>
      </c>
      <c r="J91" s="80">
        <f t="shared" si="23"/>
        <v>21931360</v>
      </c>
      <c r="K91" s="81">
        <f t="shared" si="24"/>
        <v>19738224</v>
      </c>
      <c r="L91" s="81">
        <f t="shared" si="25"/>
        <v>17545088</v>
      </c>
      <c r="M91" s="82">
        <f t="shared" si="26"/>
        <v>55000</v>
      </c>
      <c r="N91" s="55" t="s">
        <v>35</v>
      </c>
      <c r="O91" s="75"/>
      <c r="R91" s="75"/>
    </row>
    <row r="92" spans="1:18" s="76" customFormat="1" x14ac:dyDescent="0.25">
      <c r="A92" s="57" t="s">
        <v>12</v>
      </c>
      <c r="B92" s="58"/>
      <c r="C92" s="58"/>
      <c r="D92" s="59"/>
      <c r="E92" s="79">
        <f t="shared" ref="E92:F92" si="29">SUM(E3:E91)</f>
        <v>69978</v>
      </c>
      <c r="F92" s="79">
        <f t="shared" si="29"/>
        <v>5049</v>
      </c>
      <c r="G92" s="60">
        <f t="shared" ref="G92:H92" si="30">SUM(G3:G91)</f>
        <v>75027</v>
      </c>
      <c r="H92" s="61">
        <f t="shared" si="30"/>
        <v>82529.700000000055</v>
      </c>
      <c r="I92" s="53"/>
      <c r="J92" s="83">
        <f t="shared" ref="J92:L92" si="31">SUM(J3:J91)</f>
        <v>1520438520</v>
      </c>
      <c r="K92" s="84">
        <f t="shared" si="31"/>
        <v>1368394668</v>
      </c>
      <c r="L92" s="84">
        <f t="shared" si="31"/>
        <v>1216350816</v>
      </c>
      <c r="M92" s="82"/>
      <c r="N92" s="48"/>
      <c r="O92" s="75"/>
      <c r="R92" s="75"/>
    </row>
    <row r="93" spans="1:18" x14ac:dyDescent="0.25">
      <c r="A93" s="62"/>
      <c r="B93" s="63"/>
      <c r="C93" s="63"/>
      <c r="D93" s="63"/>
      <c r="E93" s="63"/>
      <c r="F93" s="63"/>
      <c r="G93" s="64"/>
      <c r="H93" s="65"/>
      <c r="I93" s="66"/>
      <c r="J93" s="67"/>
      <c r="K93" s="68"/>
      <c r="L93" s="68"/>
      <c r="M93" s="69"/>
    </row>
    <row r="94" spans="1:18" s="90" customFormat="1" x14ac:dyDescent="0.25">
      <c r="A94" s="85" t="s">
        <v>31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7"/>
      <c r="N94" s="88"/>
      <c r="O94" s="89"/>
      <c r="R94" s="89"/>
    </row>
    <row r="95" spans="1:18" s="90" customFormat="1" ht="43.5" customHeight="1" x14ac:dyDescent="0.25">
      <c r="A95" s="91" t="s">
        <v>1</v>
      </c>
      <c r="B95" s="92" t="s">
        <v>0</v>
      </c>
      <c r="C95" s="92" t="s">
        <v>2</v>
      </c>
      <c r="D95" s="92" t="s">
        <v>16</v>
      </c>
      <c r="E95" s="92"/>
      <c r="F95" s="92"/>
      <c r="G95" s="92" t="s">
        <v>33</v>
      </c>
      <c r="H95" s="92" t="s">
        <v>10</v>
      </c>
      <c r="I95" s="92" t="s">
        <v>37</v>
      </c>
      <c r="J95" s="93" t="s">
        <v>27</v>
      </c>
      <c r="K95" s="93" t="s">
        <v>28</v>
      </c>
      <c r="L95" s="93" t="s">
        <v>29</v>
      </c>
      <c r="M95" s="93" t="s">
        <v>30</v>
      </c>
      <c r="N95" s="88"/>
      <c r="O95" s="89"/>
      <c r="R95" s="89"/>
    </row>
    <row r="96" spans="1:18" s="90" customFormat="1" x14ac:dyDescent="0.25">
      <c r="A96" s="94">
        <v>88</v>
      </c>
      <c r="B96" s="95">
        <v>2001</v>
      </c>
      <c r="C96" s="95">
        <v>20</v>
      </c>
      <c r="D96" s="96" t="s">
        <v>13</v>
      </c>
      <c r="E96" s="97"/>
      <c r="F96" s="97"/>
      <c r="G96" s="98">
        <v>785</v>
      </c>
      <c r="H96" s="99">
        <f t="shared" ref="H96:H159" si="32">G96*1.1</f>
        <v>863.50000000000011</v>
      </c>
      <c r="I96" s="94">
        <f>I91</f>
        <v>29320</v>
      </c>
      <c r="J96" s="100">
        <f>G96*I96</f>
        <v>23016200</v>
      </c>
      <c r="K96" s="101">
        <f t="shared" ref="K96" si="33">J96*0.9</f>
        <v>20714580</v>
      </c>
      <c r="L96" s="101">
        <f t="shared" ref="L96" si="34">J96*0.8</f>
        <v>18412960</v>
      </c>
      <c r="M96" s="102">
        <f t="shared" ref="M96" si="35">MROUND((J96*0.03/12),500)</f>
        <v>57500</v>
      </c>
      <c r="N96" s="88"/>
      <c r="O96" s="89"/>
      <c r="R96" s="89"/>
    </row>
    <row r="97" spans="1:18" s="90" customFormat="1" x14ac:dyDescent="0.25">
      <c r="A97" s="94">
        <v>89</v>
      </c>
      <c r="B97" s="95">
        <v>2002</v>
      </c>
      <c r="C97" s="95">
        <v>20</v>
      </c>
      <c r="D97" s="103" t="s">
        <v>11</v>
      </c>
      <c r="E97" s="104"/>
      <c r="F97" s="104"/>
      <c r="G97" s="105">
        <v>1068</v>
      </c>
      <c r="H97" s="99">
        <f t="shared" si="32"/>
        <v>1174.8000000000002</v>
      </c>
      <c r="I97" s="94">
        <f>I96</f>
        <v>29320</v>
      </c>
      <c r="J97" s="100">
        <f t="shared" ref="J97:J160" si="36">G97*I97</f>
        <v>31313760</v>
      </c>
      <c r="K97" s="101">
        <f t="shared" ref="K97:K160" si="37">J97*0.9</f>
        <v>28182384</v>
      </c>
      <c r="L97" s="101">
        <f t="shared" ref="L97:L160" si="38">J97*0.8</f>
        <v>25051008</v>
      </c>
      <c r="M97" s="102">
        <f t="shared" ref="M97:M160" si="39">MROUND((J97*0.03/12),500)</f>
        <v>78500</v>
      </c>
      <c r="N97" s="88"/>
      <c r="O97" s="89"/>
      <c r="R97" s="89"/>
    </row>
    <row r="98" spans="1:18" s="90" customFormat="1" x14ac:dyDescent="0.25">
      <c r="A98" s="94">
        <v>90</v>
      </c>
      <c r="B98" s="95">
        <v>2003</v>
      </c>
      <c r="C98" s="95">
        <v>20</v>
      </c>
      <c r="D98" s="103" t="s">
        <v>13</v>
      </c>
      <c r="E98" s="104"/>
      <c r="F98" s="104"/>
      <c r="G98" s="105">
        <v>792</v>
      </c>
      <c r="H98" s="99">
        <f t="shared" si="32"/>
        <v>871.2</v>
      </c>
      <c r="I98" s="94">
        <f>I97</f>
        <v>29320</v>
      </c>
      <c r="J98" s="100">
        <f t="shared" si="36"/>
        <v>23221440</v>
      </c>
      <c r="K98" s="101">
        <f t="shared" si="37"/>
        <v>20899296</v>
      </c>
      <c r="L98" s="101">
        <f t="shared" si="38"/>
        <v>18577152</v>
      </c>
      <c r="M98" s="102">
        <f t="shared" si="39"/>
        <v>58000</v>
      </c>
      <c r="N98" s="88"/>
      <c r="O98" s="89"/>
      <c r="R98" s="89"/>
    </row>
    <row r="99" spans="1:18" s="90" customFormat="1" x14ac:dyDescent="0.25">
      <c r="A99" s="94">
        <v>91</v>
      </c>
      <c r="B99" s="95">
        <v>2101</v>
      </c>
      <c r="C99" s="95">
        <v>21</v>
      </c>
      <c r="D99" s="96" t="s">
        <v>13</v>
      </c>
      <c r="E99" s="97"/>
      <c r="F99" s="97"/>
      <c r="G99" s="98">
        <v>785</v>
      </c>
      <c r="H99" s="99">
        <f t="shared" si="32"/>
        <v>863.50000000000011</v>
      </c>
      <c r="I99" s="94">
        <f>I98+120</f>
        <v>29440</v>
      </c>
      <c r="J99" s="100">
        <f t="shared" si="36"/>
        <v>23110400</v>
      </c>
      <c r="K99" s="101">
        <f t="shared" si="37"/>
        <v>20799360</v>
      </c>
      <c r="L99" s="101">
        <f t="shared" si="38"/>
        <v>18488320</v>
      </c>
      <c r="M99" s="102">
        <f t="shared" si="39"/>
        <v>58000</v>
      </c>
      <c r="N99" s="88"/>
      <c r="O99" s="89"/>
      <c r="R99" s="89"/>
    </row>
    <row r="100" spans="1:18" s="90" customFormat="1" x14ac:dyDescent="0.25">
      <c r="A100" s="94">
        <v>92</v>
      </c>
      <c r="B100" s="95">
        <v>2102</v>
      </c>
      <c r="C100" s="95">
        <v>21</v>
      </c>
      <c r="D100" s="103" t="s">
        <v>11</v>
      </c>
      <c r="E100" s="104"/>
      <c r="F100" s="104"/>
      <c r="G100" s="105">
        <v>1068</v>
      </c>
      <c r="H100" s="99">
        <f t="shared" si="32"/>
        <v>1174.8000000000002</v>
      </c>
      <c r="I100" s="94">
        <f t="shared" ref="I100:I106" si="40">I99</f>
        <v>29440</v>
      </c>
      <c r="J100" s="100">
        <f t="shared" si="36"/>
        <v>31441920</v>
      </c>
      <c r="K100" s="101">
        <f t="shared" si="37"/>
        <v>28297728</v>
      </c>
      <c r="L100" s="101">
        <f t="shared" si="38"/>
        <v>25153536</v>
      </c>
      <c r="M100" s="102">
        <f t="shared" si="39"/>
        <v>78500</v>
      </c>
      <c r="N100" s="88"/>
      <c r="O100" s="89"/>
      <c r="R100" s="89"/>
    </row>
    <row r="101" spans="1:18" s="90" customFormat="1" x14ac:dyDescent="0.25">
      <c r="A101" s="94">
        <v>93</v>
      </c>
      <c r="B101" s="95">
        <v>2103</v>
      </c>
      <c r="C101" s="95">
        <v>21</v>
      </c>
      <c r="D101" s="103" t="s">
        <v>13</v>
      </c>
      <c r="E101" s="104"/>
      <c r="F101" s="104"/>
      <c r="G101" s="105">
        <v>792</v>
      </c>
      <c r="H101" s="99">
        <f t="shared" si="32"/>
        <v>871.2</v>
      </c>
      <c r="I101" s="94">
        <f t="shared" si="40"/>
        <v>29440</v>
      </c>
      <c r="J101" s="100">
        <f t="shared" si="36"/>
        <v>23316480</v>
      </c>
      <c r="K101" s="101">
        <f t="shared" si="37"/>
        <v>20984832</v>
      </c>
      <c r="L101" s="101">
        <f t="shared" si="38"/>
        <v>18653184</v>
      </c>
      <c r="M101" s="102">
        <f t="shared" si="39"/>
        <v>58500</v>
      </c>
      <c r="N101" s="88"/>
      <c r="O101" s="89"/>
      <c r="R101" s="89"/>
    </row>
    <row r="102" spans="1:18" s="90" customFormat="1" x14ac:dyDescent="0.25">
      <c r="A102" s="94">
        <v>94</v>
      </c>
      <c r="B102" s="95">
        <v>2104</v>
      </c>
      <c r="C102" s="95">
        <v>21</v>
      </c>
      <c r="D102" s="103" t="s">
        <v>13</v>
      </c>
      <c r="E102" s="104"/>
      <c r="F102" s="104"/>
      <c r="G102" s="105">
        <v>792</v>
      </c>
      <c r="H102" s="99">
        <f t="shared" si="32"/>
        <v>871.2</v>
      </c>
      <c r="I102" s="94">
        <f t="shared" si="40"/>
        <v>29440</v>
      </c>
      <c r="J102" s="100">
        <f t="shared" si="36"/>
        <v>23316480</v>
      </c>
      <c r="K102" s="101">
        <f t="shared" si="37"/>
        <v>20984832</v>
      </c>
      <c r="L102" s="101">
        <f t="shared" si="38"/>
        <v>18653184</v>
      </c>
      <c r="M102" s="102">
        <f t="shared" si="39"/>
        <v>58500</v>
      </c>
      <c r="N102" s="88"/>
      <c r="O102" s="89"/>
      <c r="R102" s="89"/>
    </row>
    <row r="103" spans="1:18" s="90" customFormat="1" x14ac:dyDescent="0.25">
      <c r="A103" s="94">
        <v>95</v>
      </c>
      <c r="B103" s="95">
        <v>2105</v>
      </c>
      <c r="C103" s="95">
        <v>21</v>
      </c>
      <c r="D103" s="103" t="s">
        <v>11</v>
      </c>
      <c r="E103" s="104"/>
      <c r="F103" s="104"/>
      <c r="G103" s="105">
        <v>1068</v>
      </c>
      <c r="H103" s="99">
        <f t="shared" si="32"/>
        <v>1174.8000000000002</v>
      </c>
      <c r="I103" s="94">
        <f t="shared" si="40"/>
        <v>29440</v>
      </c>
      <c r="J103" s="100">
        <f t="shared" si="36"/>
        <v>31441920</v>
      </c>
      <c r="K103" s="101">
        <f t="shared" si="37"/>
        <v>28297728</v>
      </c>
      <c r="L103" s="101">
        <f t="shared" si="38"/>
        <v>25153536</v>
      </c>
      <c r="M103" s="102">
        <f t="shared" si="39"/>
        <v>78500</v>
      </c>
      <c r="N103" s="88"/>
      <c r="O103" s="89"/>
      <c r="R103" s="89"/>
    </row>
    <row r="104" spans="1:18" s="90" customFormat="1" x14ac:dyDescent="0.25">
      <c r="A104" s="94">
        <v>96</v>
      </c>
      <c r="B104" s="95">
        <v>2106</v>
      </c>
      <c r="C104" s="95">
        <v>21</v>
      </c>
      <c r="D104" s="103" t="s">
        <v>13</v>
      </c>
      <c r="E104" s="104"/>
      <c r="F104" s="104"/>
      <c r="G104" s="105">
        <v>765</v>
      </c>
      <c r="H104" s="99">
        <f t="shared" si="32"/>
        <v>841.50000000000011</v>
      </c>
      <c r="I104" s="94">
        <f t="shared" si="40"/>
        <v>29440</v>
      </c>
      <c r="J104" s="100">
        <f t="shared" si="36"/>
        <v>22521600</v>
      </c>
      <c r="K104" s="101">
        <f t="shared" si="37"/>
        <v>20269440</v>
      </c>
      <c r="L104" s="101">
        <f t="shared" si="38"/>
        <v>18017280</v>
      </c>
      <c r="M104" s="102">
        <f t="shared" si="39"/>
        <v>56500</v>
      </c>
      <c r="N104" s="88"/>
      <c r="O104" s="89"/>
      <c r="R104" s="89"/>
    </row>
    <row r="105" spans="1:18" s="90" customFormat="1" x14ac:dyDescent="0.25">
      <c r="A105" s="94">
        <v>97</v>
      </c>
      <c r="B105" s="95">
        <v>2107</v>
      </c>
      <c r="C105" s="95">
        <v>21</v>
      </c>
      <c r="D105" s="103" t="s">
        <v>13</v>
      </c>
      <c r="E105" s="104"/>
      <c r="F105" s="104"/>
      <c r="G105" s="105">
        <v>748</v>
      </c>
      <c r="H105" s="99">
        <f t="shared" si="32"/>
        <v>822.80000000000007</v>
      </c>
      <c r="I105" s="94">
        <f t="shared" si="40"/>
        <v>29440</v>
      </c>
      <c r="J105" s="100">
        <f t="shared" si="36"/>
        <v>22021120</v>
      </c>
      <c r="K105" s="101">
        <f t="shared" si="37"/>
        <v>19819008</v>
      </c>
      <c r="L105" s="101">
        <f t="shared" si="38"/>
        <v>17616896</v>
      </c>
      <c r="M105" s="102">
        <f t="shared" si="39"/>
        <v>55000</v>
      </c>
      <c r="N105" s="88"/>
      <c r="O105" s="89"/>
      <c r="R105" s="89"/>
    </row>
    <row r="106" spans="1:18" s="90" customFormat="1" x14ac:dyDescent="0.25">
      <c r="A106" s="94">
        <v>98</v>
      </c>
      <c r="B106" s="95">
        <v>2108</v>
      </c>
      <c r="C106" s="95">
        <v>21</v>
      </c>
      <c r="D106" s="103" t="s">
        <v>13</v>
      </c>
      <c r="E106" s="104"/>
      <c r="F106" s="104"/>
      <c r="G106" s="105">
        <v>748</v>
      </c>
      <c r="H106" s="99">
        <f t="shared" si="32"/>
        <v>822.80000000000007</v>
      </c>
      <c r="I106" s="94">
        <f t="shared" si="40"/>
        <v>29440</v>
      </c>
      <c r="J106" s="100">
        <f t="shared" si="36"/>
        <v>22021120</v>
      </c>
      <c r="K106" s="101">
        <f t="shared" si="37"/>
        <v>19819008</v>
      </c>
      <c r="L106" s="101">
        <f t="shared" si="38"/>
        <v>17616896</v>
      </c>
      <c r="M106" s="102">
        <f t="shared" si="39"/>
        <v>55000</v>
      </c>
      <c r="N106" s="88"/>
      <c r="O106" s="89"/>
      <c r="R106" s="89"/>
    </row>
    <row r="107" spans="1:18" s="90" customFormat="1" x14ac:dyDescent="0.25">
      <c r="A107" s="94">
        <v>99</v>
      </c>
      <c r="B107" s="95">
        <v>2201</v>
      </c>
      <c r="C107" s="95">
        <v>22</v>
      </c>
      <c r="D107" s="96" t="s">
        <v>13</v>
      </c>
      <c r="E107" s="97"/>
      <c r="F107" s="97"/>
      <c r="G107" s="98">
        <v>785</v>
      </c>
      <c r="H107" s="99">
        <f t="shared" si="32"/>
        <v>863.50000000000011</v>
      </c>
      <c r="I107" s="94">
        <f>I106+120</f>
        <v>29560</v>
      </c>
      <c r="J107" s="100">
        <f t="shared" si="36"/>
        <v>23204600</v>
      </c>
      <c r="K107" s="101">
        <f t="shared" si="37"/>
        <v>20884140</v>
      </c>
      <c r="L107" s="101">
        <f t="shared" si="38"/>
        <v>18563680</v>
      </c>
      <c r="M107" s="102">
        <f t="shared" si="39"/>
        <v>58000</v>
      </c>
      <c r="N107" s="88"/>
      <c r="O107" s="89"/>
      <c r="R107" s="89"/>
    </row>
    <row r="108" spans="1:18" s="90" customFormat="1" x14ac:dyDescent="0.25">
      <c r="A108" s="94">
        <v>100</v>
      </c>
      <c r="B108" s="95">
        <v>2202</v>
      </c>
      <c r="C108" s="95">
        <v>22</v>
      </c>
      <c r="D108" s="103" t="s">
        <v>11</v>
      </c>
      <c r="E108" s="104"/>
      <c r="F108" s="104"/>
      <c r="G108" s="105">
        <v>1068</v>
      </c>
      <c r="H108" s="99">
        <f t="shared" si="32"/>
        <v>1174.8000000000002</v>
      </c>
      <c r="I108" s="94">
        <f t="shared" ref="I108:I114" si="41">I107</f>
        <v>29560</v>
      </c>
      <c r="J108" s="100">
        <f t="shared" si="36"/>
        <v>31570080</v>
      </c>
      <c r="K108" s="101">
        <f t="shared" si="37"/>
        <v>28413072</v>
      </c>
      <c r="L108" s="101">
        <f t="shared" si="38"/>
        <v>25256064</v>
      </c>
      <c r="M108" s="102">
        <f t="shared" si="39"/>
        <v>79000</v>
      </c>
      <c r="N108" s="88"/>
      <c r="O108" s="89"/>
      <c r="R108" s="89"/>
    </row>
    <row r="109" spans="1:18" s="90" customFormat="1" x14ac:dyDescent="0.25">
      <c r="A109" s="94">
        <v>101</v>
      </c>
      <c r="B109" s="95">
        <v>2203</v>
      </c>
      <c r="C109" s="95">
        <v>22</v>
      </c>
      <c r="D109" s="103" t="s">
        <v>13</v>
      </c>
      <c r="E109" s="104"/>
      <c r="F109" s="104"/>
      <c r="G109" s="105">
        <v>792</v>
      </c>
      <c r="H109" s="99">
        <f t="shared" si="32"/>
        <v>871.2</v>
      </c>
      <c r="I109" s="94">
        <f t="shared" si="41"/>
        <v>29560</v>
      </c>
      <c r="J109" s="100">
        <f t="shared" si="36"/>
        <v>23411520</v>
      </c>
      <c r="K109" s="101">
        <f t="shared" si="37"/>
        <v>21070368</v>
      </c>
      <c r="L109" s="101">
        <f t="shared" si="38"/>
        <v>18729216</v>
      </c>
      <c r="M109" s="102">
        <f t="shared" si="39"/>
        <v>58500</v>
      </c>
      <c r="N109" s="88"/>
      <c r="O109" s="89"/>
      <c r="R109" s="89"/>
    </row>
    <row r="110" spans="1:18" s="90" customFormat="1" x14ac:dyDescent="0.25">
      <c r="A110" s="94">
        <v>102</v>
      </c>
      <c r="B110" s="95">
        <v>2204</v>
      </c>
      <c r="C110" s="95">
        <v>22</v>
      </c>
      <c r="D110" s="103" t="s">
        <v>13</v>
      </c>
      <c r="E110" s="104"/>
      <c r="F110" s="104"/>
      <c r="G110" s="105">
        <v>792</v>
      </c>
      <c r="H110" s="99">
        <f t="shared" si="32"/>
        <v>871.2</v>
      </c>
      <c r="I110" s="94">
        <f t="shared" si="41"/>
        <v>29560</v>
      </c>
      <c r="J110" s="100">
        <f t="shared" si="36"/>
        <v>23411520</v>
      </c>
      <c r="K110" s="101">
        <f t="shared" si="37"/>
        <v>21070368</v>
      </c>
      <c r="L110" s="101">
        <f t="shared" si="38"/>
        <v>18729216</v>
      </c>
      <c r="M110" s="102">
        <f t="shared" si="39"/>
        <v>58500</v>
      </c>
      <c r="N110" s="88"/>
      <c r="O110" s="89"/>
      <c r="R110" s="89"/>
    </row>
    <row r="111" spans="1:18" s="90" customFormat="1" x14ac:dyDescent="0.25">
      <c r="A111" s="94">
        <v>103</v>
      </c>
      <c r="B111" s="95">
        <v>2205</v>
      </c>
      <c r="C111" s="95">
        <v>22</v>
      </c>
      <c r="D111" s="103" t="s">
        <v>11</v>
      </c>
      <c r="E111" s="104"/>
      <c r="F111" s="104"/>
      <c r="G111" s="105">
        <v>1068</v>
      </c>
      <c r="H111" s="99">
        <f t="shared" si="32"/>
        <v>1174.8000000000002</v>
      </c>
      <c r="I111" s="94">
        <f t="shared" si="41"/>
        <v>29560</v>
      </c>
      <c r="J111" s="100">
        <f t="shared" si="36"/>
        <v>31570080</v>
      </c>
      <c r="K111" s="101">
        <f t="shared" si="37"/>
        <v>28413072</v>
      </c>
      <c r="L111" s="101">
        <f t="shared" si="38"/>
        <v>25256064</v>
      </c>
      <c r="M111" s="102">
        <f t="shared" si="39"/>
        <v>79000</v>
      </c>
      <c r="N111" s="88"/>
      <c r="O111" s="89"/>
      <c r="R111" s="89"/>
    </row>
    <row r="112" spans="1:18" s="90" customFormat="1" x14ac:dyDescent="0.25">
      <c r="A112" s="94">
        <v>104</v>
      </c>
      <c r="B112" s="95">
        <v>2206</v>
      </c>
      <c r="C112" s="95">
        <v>22</v>
      </c>
      <c r="D112" s="103" t="s">
        <v>13</v>
      </c>
      <c r="E112" s="104"/>
      <c r="F112" s="104"/>
      <c r="G112" s="105">
        <v>765</v>
      </c>
      <c r="H112" s="99">
        <f t="shared" si="32"/>
        <v>841.50000000000011</v>
      </c>
      <c r="I112" s="94">
        <f t="shared" si="41"/>
        <v>29560</v>
      </c>
      <c r="J112" s="100">
        <f t="shared" si="36"/>
        <v>22613400</v>
      </c>
      <c r="K112" s="101">
        <f t="shared" si="37"/>
        <v>20352060</v>
      </c>
      <c r="L112" s="101">
        <f t="shared" si="38"/>
        <v>18090720</v>
      </c>
      <c r="M112" s="102">
        <f t="shared" si="39"/>
        <v>56500</v>
      </c>
      <c r="N112" s="88"/>
      <c r="O112" s="89"/>
      <c r="R112" s="89"/>
    </row>
    <row r="113" spans="1:18" s="90" customFormat="1" x14ac:dyDescent="0.25">
      <c r="A113" s="94">
        <v>105</v>
      </c>
      <c r="B113" s="95">
        <v>2207</v>
      </c>
      <c r="C113" s="95">
        <v>22</v>
      </c>
      <c r="D113" s="103" t="s">
        <v>13</v>
      </c>
      <c r="E113" s="104"/>
      <c r="F113" s="104"/>
      <c r="G113" s="105">
        <v>748</v>
      </c>
      <c r="H113" s="99">
        <f t="shared" si="32"/>
        <v>822.80000000000007</v>
      </c>
      <c r="I113" s="94">
        <f t="shared" si="41"/>
        <v>29560</v>
      </c>
      <c r="J113" s="100">
        <f t="shared" si="36"/>
        <v>22110880</v>
      </c>
      <c r="K113" s="101">
        <f t="shared" si="37"/>
        <v>19899792</v>
      </c>
      <c r="L113" s="101">
        <f t="shared" si="38"/>
        <v>17688704</v>
      </c>
      <c r="M113" s="102">
        <f t="shared" si="39"/>
        <v>55500</v>
      </c>
      <c r="N113" s="88"/>
      <c r="O113" s="89"/>
      <c r="R113" s="89"/>
    </row>
    <row r="114" spans="1:18" s="90" customFormat="1" x14ac:dyDescent="0.25">
      <c r="A114" s="94">
        <v>106</v>
      </c>
      <c r="B114" s="95">
        <v>2208</v>
      </c>
      <c r="C114" s="95">
        <v>22</v>
      </c>
      <c r="D114" s="103" t="s">
        <v>13</v>
      </c>
      <c r="E114" s="104"/>
      <c r="F114" s="104"/>
      <c r="G114" s="105">
        <v>748</v>
      </c>
      <c r="H114" s="99">
        <f t="shared" si="32"/>
        <v>822.80000000000007</v>
      </c>
      <c r="I114" s="94">
        <f t="shared" si="41"/>
        <v>29560</v>
      </c>
      <c r="J114" s="100">
        <f t="shared" si="36"/>
        <v>22110880</v>
      </c>
      <c r="K114" s="101">
        <f t="shared" si="37"/>
        <v>19899792</v>
      </c>
      <c r="L114" s="101">
        <f t="shared" si="38"/>
        <v>17688704</v>
      </c>
      <c r="M114" s="102">
        <f t="shared" si="39"/>
        <v>55500</v>
      </c>
      <c r="N114" s="88"/>
      <c r="O114" s="89"/>
      <c r="R114" s="89"/>
    </row>
    <row r="115" spans="1:18" s="90" customFormat="1" x14ac:dyDescent="0.25">
      <c r="A115" s="94">
        <v>107</v>
      </c>
      <c r="B115" s="95">
        <v>2301</v>
      </c>
      <c r="C115" s="95">
        <v>23</v>
      </c>
      <c r="D115" s="96" t="s">
        <v>11</v>
      </c>
      <c r="E115" s="97"/>
      <c r="F115" s="97"/>
      <c r="G115" s="98">
        <v>973</v>
      </c>
      <c r="H115" s="99">
        <f t="shared" si="32"/>
        <v>1070.3000000000002</v>
      </c>
      <c r="I115" s="94">
        <f>I114+120</f>
        <v>29680</v>
      </c>
      <c r="J115" s="100">
        <f t="shared" si="36"/>
        <v>28878640</v>
      </c>
      <c r="K115" s="101">
        <f t="shared" si="37"/>
        <v>25990776</v>
      </c>
      <c r="L115" s="101">
        <f t="shared" si="38"/>
        <v>23102912</v>
      </c>
      <c r="M115" s="102">
        <f t="shared" si="39"/>
        <v>72000</v>
      </c>
      <c r="N115" s="88"/>
      <c r="O115" s="89"/>
      <c r="R115" s="89"/>
    </row>
    <row r="116" spans="1:18" s="90" customFormat="1" x14ac:dyDescent="0.25">
      <c r="A116" s="94">
        <v>108</v>
      </c>
      <c r="B116" s="95">
        <v>2303</v>
      </c>
      <c r="C116" s="95">
        <v>23</v>
      </c>
      <c r="D116" s="103" t="s">
        <v>13</v>
      </c>
      <c r="E116" s="104"/>
      <c r="F116" s="104"/>
      <c r="G116" s="105">
        <v>792</v>
      </c>
      <c r="H116" s="99">
        <f t="shared" si="32"/>
        <v>871.2</v>
      </c>
      <c r="I116" s="94">
        <f>I115</f>
        <v>29680</v>
      </c>
      <c r="J116" s="100">
        <f t="shared" si="36"/>
        <v>23506560</v>
      </c>
      <c r="K116" s="101">
        <f t="shared" si="37"/>
        <v>21155904</v>
      </c>
      <c r="L116" s="101">
        <f t="shared" si="38"/>
        <v>18805248</v>
      </c>
      <c r="M116" s="102">
        <f t="shared" si="39"/>
        <v>59000</v>
      </c>
      <c r="N116" s="88"/>
      <c r="O116" s="89"/>
      <c r="R116" s="89"/>
    </row>
    <row r="117" spans="1:18" s="90" customFormat="1" x14ac:dyDescent="0.25">
      <c r="A117" s="94">
        <v>109</v>
      </c>
      <c r="B117" s="95">
        <v>2304</v>
      </c>
      <c r="C117" s="95">
        <v>23</v>
      </c>
      <c r="D117" s="103" t="s">
        <v>13</v>
      </c>
      <c r="E117" s="104"/>
      <c r="F117" s="104"/>
      <c r="G117" s="105">
        <v>792</v>
      </c>
      <c r="H117" s="99">
        <f t="shared" si="32"/>
        <v>871.2</v>
      </c>
      <c r="I117" s="94">
        <f>I116</f>
        <v>29680</v>
      </c>
      <c r="J117" s="100">
        <f t="shared" si="36"/>
        <v>23506560</v>
      </c>
      <c r="K117" s="101">
        <f t="shared" si="37"/>
        <v>21155904</v>
      </c>
      <c r="L117" s="101">
        <f t="shared" si="38"/>
        <v>18805248</v>
      </c>
      <c r="M117" s="102">
        <f t="shared" si="39"/>
        <v>59000</v>
      </c>
      <c r="N117" s="88"/>
      <c r="O117" s="89"/>
      <c r="R117" s="89"/>
    </row>
    <row r="118" spans="1:18" s="90" customFormat="1" x14ac:dyDescent="0.25">
      <c r="A118" s="94">
        <v>110</v>
      </c>
      <c r="B118" s="95">
        <v>2306</v>
      </c>
      <c r="C118" s="95">
        <v>23</v>
      </c>
      <c r="D118" s="103" t="s">
        <v>11</v>
      </c>
      <c r="E118" s="104"/>
      <c r="F118" s="104"/>
      <c r="G118" s="105">
        <v>953</v>
      </c>
      <c r="H118" s="99">
        <f t="shared" si="32"/>
        <v>1048.3000000000002</v>
      </c>
      <c r="I118" s="94">
        <f>I117</f>
        <v>29680</v>
      </c>
      <c r="J118" s="100">
        <f t="shared" si="36"/>
        <v>28285040</v>
      </c>
      <c r="K118" s="101">
        <f t="shared" si="37"/>
        <v>25456536</v>
      </c>
      <c r="L118" s="101">
        <f t="shared" si="38"/>
        <v>22628032</v>
      </c>
      <c r="M118" s="102">
        <f t="shared" si="39"/>
        <v>70500</v>
      </c>
      <c r="N118" s="88"/>
      <c r="O118" s="89"/>
      <c r="R118" s="89"/>
    </row>
    <row r="119" spans="1:18" s="90" customFormat="1" x14ac:dyDescent="0.25">
      <c r="A119" s="94">
        <v>111</v>
      </c>
      <c r="B119" s="95">
        <v>2307</v>
      </c>
      <c r="C119" s="95">
        <v>23</v>
      </c>
      <c r="D119" s="103" t="s">
        <v>13</v>
      </c>
      <c r="E119" s="104"/>
      <c r="F119" s="104"/>
      <c r="G119" s="105">
        <v>748</v>
      </c>
      <c r="H119" s="99">
        <f t="shared" si="32"/>
        <v>822.80000000000007</v>
      </c>
      <c r="I119" s="94">
        <f>I118</f>
        <v>29680</v>
      </c>
      <c r="J119" s="100">
        <f t="shared" si="36"/>
        <v>22200640</v>
      </c>
      <c r="K119" s="101">
        <f t="shared" si="37"/>
        <v>19980576</v>
      </c>
      <c r="L119" s="101">
        <f t="shared" si="38"/>
        <v>17760512</v>
      </c>
      <c r="M119" s="102">
        <f t="shared" si="39"/>
        <v>55500</v>
      </c>
      <c r="N119" s="88"/>
      <c r="O119" s="89"/>
      <c r="R119" s="89"/>
    </row>
    <row r="120" spans="1:18" s="90" customFormat="1" x14ac:dyDescent="0.25">
      <c r="A120" s="94">
        <v>112</v>
      </c>
      <c r="B120" s="95">
        <v>2308</v>
      </c>
      <c r="C120" s="95">
        <v>23</v>
      </c>
      <c r="D120" s="103" t="s">
        <v>13</v>
      </c>
      <c r="E120" s="104"/>
      <c r="F120" s="104"/>
      <c r="G120" s="105">
        <v>748</v>
      </c>
      <c r="H120" s="99">
        <f t="shared" si="32"/>
        <v>822.80000000000007</v>
      </c>
      <c r="I120" s="94">
        <f>I119</f>
        <v>29680</v>
      </c>
      <c r="J120" s="100">
        <f t="shared" si="36"/>
        <v>22200640</v>
      </c>
      <c r="K120" s="101">
        <f t="shared" si="37"/>
        <v>19980576</v>
      </c>
      <c r="L120" s="101">
        <f t="shared" si="38"/>
        <v>17760512</v>
      </c>
      <c r="M120" s="102">
        <f t="shared" si="39"/>
        <v>55500</v>
      </c>
      <c r="N120" s="88"/>
      <c r="O120" s="89"/>
      <c r="R120" s="89"/>
    </row>
    <row r="121" spans="1:18" s="90" customFormat="1" x14ac:dyDescent="0.25">
      <c r="A121" s="94">
        <v>113</v>
      </c>
      <c r="B121" s="95">
        <v>2401</v>
      </c>
      <c r="C121" s="95">
        <v>24</v>
      </c>
      <c r="D121" s="96" t="s">
        <v>13</v>
      </c>
      <c r="E121" s="97"/>
      <c r="F121" s="97"/>
      <c r="G121" s="98">
        <v>785</v>
      </c>
      <c r="H121" s="99">
        <f t="shared" si="32"/>
        <v>863.50000000000011</v>
      </c>
      <c r="I121" s="94">
        <f>I120+120</f>
        <v>29800</v>
      </c>
      <c r="J121" s="100">
        <f t="shared" si="36"/>
        <v>23393000</v>
      </c>
      <c r="K121" s="101">
        <f t="shared" si="37"/>
        <v>21053700</v>
      </c>
      <c r="L121" s="101">
        <f t="shared" si="38"/>
        <v>18714400</v>
      </c>
      <c r="M121" s="102">
        <f t="shared" si="39"/>
        <v>58500</v>
      </c>
      <c r="N121" s="88"/>
      <c r="O121" s="89"/>
      <c r="R121" s="89"/>
    </row>
    <row r="122" spans="1:18" s="90" customFormat="1" x14ac:dyDescent="0.25">
      <c r="A122" s="94">
        <v>114</v>
      </c>
      <c r="B122" s="95">
        <v>2402</v>
      </c>
      <c r="C122" s="95">
        <v>24</v>
      </c>
      <c r="D122" s="103" t="s">
        <v>11</v>
      </c>
      <c r="E122" s="104"/>
      <c r="F122" s="104"/>
      <c r="G122" s="105">
        <v>1068</v>
      </c>
      <c r="H122" s="99">
        <f t="shared" si="32"/>
        <v>1174.8000000000002</v>
      </c>
      <c r="I122" s="94">
        <f t="shared" ref="I122:I128" si="42">I121</f>
        <v>29800</v>
      </c>
      <c r="J122" s="100">
        <f t="shared" si="36"/>
        <v>31826400</v>
      </c>
      <c r="K122" s="101">
        <f t="shared" si="37"/>
        <v>28643760</v>
      </c>
      <c r="L122" s="101">
        <f t="shared" si="38"/>
        <v>25461120</v>
      </c>
      <c r="M122" s="102">
        <f t="shared" si="39"/>
        <v>79500</v>
      </c>
      <c r="N122" s="88"/>
      <c r="O122" s="89"/>
      <c r="R122" s="89"/>
    </row>
    <row r="123" spans="1:18" s="90" customFormat="1" x14ac:dyDescent="0.25">
      <c r="A123" s="94">
        <v>115</v>
      </c>
      <c r="B123" s="95">
        <v>2403</v>
      </c>
      <c r="C123" s="95">
        <v>24</v>
      </c>
      <c r="D123" s="103" t="s">
        <v>13</v>
      </c>
      <c r="E123" s="104"/>
      <c r="F123" s="104"/>
      <c r="G123" s="105">
        <v>792</v>
      </c>
      <c r="H123" s="99">
        <f t="shared" si="32"/>
        <v>871.2</v>
      </c>
      <c r="I123" s="94">
        <f t="shared" si="42"/>
        <v>29800</v>
      </c>
      <c r="J123" s="100">
        <f t="shared" si="36"/>
        <v>23601600</v>
      </c>
      <c r="K123" s="101">
        <f t="shared" si="37"/>
        <v>21241440</v>
      </c>
      <c r="L123" s="101">
        <f t="shared" si="38"/>
        <v>18881280</v>
      </c>
      <c r="M123" s="102">
        <f t="shared" si="39"/>
        <v>59000</v>
      </c>
      <c r="N123" s="88"/>
      <c r="O123" s="89"/>
      <c r="R123" s="89"/>
    </row>
    <row r="124" spans="1:18" s="90" customFormat="1" x14ac:dyDescent="0.25">
      <c r="A124" s="94">
        <v>116</v>
      </c>
      <c r="B124" s="95">
        <v>2404</v>
      </c>
      <c r="C124" s="95">
        <v>24</v>
      </c>
      <c r="D124" s="103" t="s">
        <v>13</v>
      </c>
      <c r="E124" s="104"/>
      <c r="F124" s="104"/>
      <c r="G124" s="105">
        <v>792</v>
      </c>
      <c r="H124" s="99">
        <f t="shared" si="32"/>
        <v>871.2</v>
      </c>
      <c r="I124" s="94">
        <f t="shared" si="42"/>
        <v>29800</v>
      </c>
      <c r="J124" s="100">
        <f t="shared" si="36"/>
        <v>23601600</v>
      </c>
      <c r="K124" s="101">
        <f t="shared" si="37"/>
        <v>21241440</v>
      </c>
      <c r="L124" s="101">
        <f t="shared" si="38"/>
        <v>18881280</v>
      </c>
      <c r="M124" s="102">
        <f t="shared" si="39"/>
        <v>59000</v>
      </c>
      <c r="N124" s="88"/>
      <c r="O124" s="89"/>
      <c r="R124" s="89"/>
    </row>
    <row r="125" spans="1:18" s="90" customFormat="1" x14ac:dyDescent="0.25">
      <c r="A125" s="94">
        <v>117</v>
      </c>
      <c r="B125" s="95">
        <v>2405</v>
      </c>
      <c r="C125" s="95">
        <v>24</v>
      </c>
      <c r="D125" s="103" t="s">
        <v>11</v>
      </c>
      <c r="E125" s="104"/>
      <c r="F125" s="104"/>
      <c r="G125" s="105">
        <v>1068</v>
      </c>
      <c r="H125" s="99">
        <f t="shared" si="32"/>
        <v>1174.8000000000002</v>
      </c>
      <c r="I125" s="94">
        <f t="shared" si="42"/>
        <v>29800</v>
      </c>
      <c r="J125" s="100">
        <f t="shared" si="36"/>
        <v>31826400</v>
      </c>
      <c r="K125" s="101">
        <f t="shared" si="37"/>
        <v>28643760</v>
      </c>
      <c r="L125" s="101">
        <f t="shared" si="38"/>
        <v>25461120</v>
      </c>
      <c r="M125" s="102">
        <f t="shared" si="39"/>
        <v>79500</v>
      </c>
      <c r="N125" s="88"/>
      <c r="O125" s="89"/>
      <c r="R125" s="89"/>
    </row>
    <row r="126" spans="1:18" s="90" customFormat="1" x14ac:dyDescent="0.25">
      <c r="A126" s="94">
        <v>118</v>
      </c>
      <c r="B126" s="95">
        <v>2406</v>
      </c>
      <c r="C126" s="95">
        <v>24</v>
      </c>
      <c r="D126" s="103" t="s">
        <v>13</v>
      </c>
      <c r="E126" s="104"/>
      <c r="F126" s="104"/>
      <c r="G126" s="105">
        <v>765</v>
      </c>
      <c r="H126" s="99">
        <f t="shared" si="32"/>
        <v>841.50000000000011</v>
      </c>
      <c r="I126" s="94">
        <f t="shared" si="42"/>
        <v>29800</v>
      </c>
      <c r="J126" s="100">
        <f t="shared" si="36"/>
        <v>22797000</v>
      </c>
      <c r="K126" s="101">
        <f t="shared" si="37"/>
        <v>20517300</v>
      </c>
      <c r="L126" s="101">
        <f t="shared" si="38"/>
        <v>18237600</v>
      </c>
      <c r="M126" s="102">
        <f t="shared" si="39"/>
        <v>57000</v>
      </c>
      <c r="N126" s="88"/>
      <c r="O126" s="89"/>
      <c r="R126" s="89"/>
    </row>
    <row r="127" spans="1:18" s="90" customFormat="1" x14ac:dyDescent="0.25">
      <c r="A127" s="94">
        <v>119</v>
      </c>
      <c r="B127" s="95">
        <v>2407</v>
      </c>
      <c r="C127" s="95">
        <v>24</v>
      </c>
      <c r="D127" s="103" t="s">
        <v>13</v>
      </c>
      <c r="E127" s="104"/>
      <c r="F127" s="104"/>
      <c r="G127" s="105">
        <v>748</v>
      </c>
      <c r="H127" s="99">
        <f t="shared" si="32"/>
        <v>822.80000000000007</v>
      </c>
      <c r="I127" s="94">
        <f t="shared" si="42"/>
        <v>29800</v>
      </c>
      <c r="J127" s="100">
        <f t="shared" si="36"/>
        <v>22290400</v>
      </c>
      <c r="K127" s="101">
        <f t="shared" si="37"/>
        <v>20061360</v>
      </c>
      <c r="L127" s="101">
        <f t="shared" si="38"/>
        <v>17832320</v>
      </c>
      <c r="M127" s="102">
        <f t="shared" si="39"/>
        <v>55500</v>
      </c>
      <c r="N127" s="88"/>
      <c r="O127" s="89"/>
      <c r="R127" s="89"/>
    </row>
    <row r="128" spans="1:18" s="90" customFormat="1" x14ac:dyDescent="0.25">
      <c r="A128" s="94">
        <v>120</v>
      </c>
      <c r="B128" s="95">
        <v>2408</v>
      </c>
      <c r="C128" s="95">
        <v>24</v>
      </c>
      <c r="D128" s="103" t="s">
        <v>13</v>
      </c>
      <c r="E128" s="104"/>
      <c r="F128" s="104"/>
      <c r="G128" s="105">
        <v>748</v>
      </c>
      <c r="H128" s="99">
        <f t="shared" si="32"/>
        <v>822.80000000000007</v>
      </c>
      <c r="I128" s="94">
        <f t="shared" si="42"/>
        <v>29800</v>
      </c>
      <c r="J128" s="100">
        <f t="shared" si="36"/>
        <v>22290400</v>
      </c>
      <c r="K128" s="101">
        <f t="shared" si="37"/>
        <v>20061360</v>
      </c>
      <c r="L128" s="101">
        <f t="shared" si="38"/>
        <v>17832320</v>
      </c>
      <c r="M128" s="102">
        <f t="shared" si="39"/>
        <v>55500</v>
      </c>
      <c r="N128" s="88"/>
      <c r="O128" s="89"/>
      <c r="R128" s="89"/>
    </row>
    <row r="129" spans="1:18" s="90" customFormat="1" x14ac:dyDescent="0.25">
      <c r="A129" s="94">
        <v>121</v>
      </c>
      <c r="B129" s="95">
        <v>2501</v>
      </c>
      <c r="C129" s="95">
        <v>25</v>
      </c>
      <c r="D129" s="96" t="s">
        <v>13</v>
      </c>
      <c r="E129" s="97"/>
      <c r="F129" s="97"/>
      <c r="G129" s="98">
        <v>785</v>
      </c>
      <c r="H129" s="99">
        <f t="shared" si="32"/>
        <v>863.50000000000011</v>
      </c>
      <c r="I129" s="94">
        <f>I128+120</f>
        <v>29920</v>
      </c>
      <c r="J129" s="100">
        <f t="shared" si="36"/>
        <v>23487200</v>
      </c>
      <c r="K129" s="101">
        <f t="shared" si="37"/>
        <v>21138480</v>
      </c>
      <c r="L129" s="101">
        <f t="shared" si="38"/>
        <v>18789760</v>
      </c>
      <c r="M129" s="102">
        <f t="shared" si="39"/>
        <v>58500</v>
      </c>
      <c r="N129" s="88"/>
      <c r="O129" s="89"/>
      <c r="R129" s="89"/>
    </row>
    <row r="130" spans="1:18" s="90" customFormat="1" x14ac:dyDescent="0.25">
      <c r="A130" s="94">
        <v>122</v>
      </c>
      <c r="B130" s="95">
        <v>2502</v>
      </c>
      <c r="C130" s="95">
        <v>25</v>
      </c>
      <c r="D130" s="103" t="s">
        <v>11</v>
      </c>
      <c r="E130" s="104"/>
      <c r="F130" s="104"/>
      <c r="G130" s="105">
        <v>1068</v>
      </c>
      <c r="H130" s="99">
        <f t="shared" si="32"/>
        <v>1174.8000000000002</v>
      </c>
      <c r="I130" s="94">
        <f t="shared" ref="I130:I136" si="43">I129</f>
        <v>29920</v>
      </c>
      <c r="J130" s="100">
        <f t="shared" si="36"/>
        <v>31954560</v>
      </c>
      <c r="K130" s="101">
        <f t="shared" si="37"/>
        <v>28759104</v>
      </c>
      <c r="L130" s="101">
        <f t="shared" si="38"/>
        <v>25563648</v>
      </c>
      <c r="M130" s="102">
        <f t="shared" si="39"/>
        <v>80000</v>
      </c>
      <c r="N130" s="88"/>
      <c r="O130" s="89"/>
      <c r="R130" s="89"/>
    </row>
    <row r="131" spans="1:18" s="90" customFormat="1" x14ac:dyDescent="0.25">
      <c r="A131" s="94">
        <v>123</v>
      </c>
      <c r="B131" s="95">
        <v>2503</v>
      </c>
      <c r="C131" s="95">
        <v>25</v>
      </c>
      <c r="D131" s="103" t="s">
        <v>13</v>
      </c>
      <c r="E131" s="104"/>
      <c r="F131" s="104"/>
      <c r="G131" s="105">
        <v>792</v>
      </c>
      <c r="H131" s="99">
        <f t="shared" si="32"/>
        <v>871.2</v>
      </c>
      <c r="I131" s="94">
        <f t="shared" si="43"/>
        <v>29920</v>
      </c>
      <c r="J131" s="100">
        <f t="shared" si="36"/>
        <v>23696640</v>
      </c>
      <c r="K131" s="101">
        <f t="shared" si="37"/>
        <v>21326976</v>
      </c>
      <c r="L131" s="101">
        <f t="shared" si="38"/>
        <v>18957312</v>
      </c>
      <c r="M131" s="102">
        <f t="shared" si="39"/>
        <v>59000</v>
      </c>
      <c r="N131" s="88"/>
      <c r="O131" s="89"/>
      <c r="R131" s="89"/>
    </row>
    <row r="132" spans="1:18" s="90" customFormat="1" x14ac:dyDescent="0.25">
      <c r="A132" s="94">
        <v>124</v>
      </c>
      <c r="B132" s="95">
        <v>2504</v>
      </c>
      <c r="C132" s="95">
        <v>25</v>
      </c>
      <c r="D132" s="103" t="s">
        <v>13</v>
      </c>
      <c r="E132" s="104"/>
      <c r="F132" s="104"/>
      <c r="G132" s="105">
        <v>792</v>
      </c>
      <c r="H132" s="99">
        <f t="shared" si="32"/>
        <v>871.2</v>
      </c>
      <c r="I132" s="94">
        <f t="shared" si="43"/>
        <v>29920</v>
      </c>
      <c r="J132" s="100">
        <f t="shared" si="36"/>
        <v>23696640</v>
      </c>
      <c r="K132" s="101">
        <f t="shared" si="37"/>
        <v>21326976</v>
      </c>
      <c r="L132" s="101">
        <f t="shared" si="38"/>
        <v>18957312</v>
      </c>
      <c r="M132" s="102">
        <f t="shared" si="39"/>
        <v>59000</v>
      </c>
      <c r="N132" s="88"/>
      <c r="O132" s="89"/>
      <c r="R132" s="89"/>
    </row>
    <row r="133" spans="1:18" s="90" customFormat="1" x14ac:dyDescent="0.25">
      <c r="A133" s="94">
        <v>125</v>
      </c>
      <c r="B133" s="95">
        <v>2505</v>
      </c>
      <c r="C133" s="95">
        <v>25</v>
      </c>
      <c r="D133" s="103" t="s">
        <v>11</v>
      </c>
      <c r="E133" s="104"/>
      <c r="F133" s="104"/>
      <c r="G133" s="105">
        <v>1068</v>
      </c>
      <c r="H133" s="99">
        <f t="shared" si="32"/>
        <v>1174.8000000000002</v>
      </c>
      <c r="I133" s="94">
        <f t="shared" si="43"/>
        <v>29920</v>
      </c>
      <c r="J133" s="100">
        <f t="shared" si="36"/>
        <v>31954560</v>
      </c>
      <c r="K133" s="101">
        <f t="shared" si="37"/>
        <v>28759104</v>
      </c>
      <c r="L133" s="101">
        <f t="shared" si="38"/>
        <v>25563648</v>
      </c>
      <c r="M133" s="102">
        <f t="shared" si="39"/>
        <v>80000</v>
      </c>
      <c r="N133" s="88"/>
      <c r="O133" s="89"/>
      <c r="R133" s="89"/>
    </row>
    <row r="134" spans="1:18" s="90" customFormat="1" x14ac:dyDescent="0.25">
      <c r="A134" s="94">
        <v>126</v>
      </c>
      <c r="B134" s="95">
        <v>2506</v>
      </c>
      <c r="C134" s="95">
        <v>25</v>
      </c>
      <c r="D134" s="103" t="s">
        <v>13</v>
      </c>
      <c r="E134" s="104"/>
      <c r="F134" s="104"/>
      <c r="G134" s="105">
        <v>765</v>
      </c>
      <c r="H134" s="99">
        <f t="shared" si="32"/>
        <v>841.50000000000011</v>
      </c>
      <c r="I134" s="94">
        <f t="shared" si="43"/>
        <v>29920</v>
      </c>
      <c r="J134" s="100">
        <f t="shared" si="36"/>
        <v>22888800</v>
      </c>
      <c r="K134" s="101">
        <f t="shared" si="37"/>
        <v>20599920</v>
      </c>
      <c r="L134" s="101">
        <f t="shared" si="38"/>
        <v>18311040</v>
      </c>
      <c r="M134" s="102">
        <f t="shared" si="39"/>
        <v>57000</v>
      </c>
      <c r="N134" s="88"/>
      <c r="O134" s="89"/>
      <c r="R134" s="89"/>
    </row>
    <row r="135" spans="1:18" s="90" customFormat="1" x14ac:dyDescent="0.25">
      <c r="A135" s="94">
        <v>127</v>
      </c>
      <c r="B135" s="95">
        <v>2507</v>
      </c>
      <c r="C135" s="95">
        <v>25</v>
      </c>
      <c r="D135" s="103" t="s">
        <v>13</v>
      </c>
      <c r="E135" s="104"/>
      <c r="F135" s="104"/>
      <c r="G135" s="105">
        <v>748</v>
      </c>
      <c r="H135" s="99">
        <f t="shared" si="32"/>
        <v>822.80000000000007</v>
      </c>
      <c r="I135" s="94">
        <f t="shared" si="43"/>
        <v>29920</v>
      </c>
      <c r="J135" s="100">
        <f t="shared" si="36"/>
        <v>22380160</v>
      </c>
      <c r="K135" s="101">
        <f t="shared" si="37"/>
        <v>20142144</v>
      </c>
      <c r="L135" s="101">
        <f t="shared" si="38"/>
        <v>17904128</v>
      </c>
      <c r="M135" s="102">
        <f t="shared" si="39"/>
        <v>56000</v>
      </c>
      <c r="N135" s="88"/>
      <c r="O135" s="89"/>
      <c r="R135" s="89"/>
    </row>
    <row r="136" spans="1:18" s="90" customFormat="1" x14ac:dyDescent="0.25">
      <c r="A136" s="94">
        <v>128</v>
      </c>
      <c r="B136" s="95">
        <v>2508</v>
      </c>
      <c r="C136" s="95">
        <v>25</v>
      </c>
      <c r="D136" s="103" t="s">
        <v>13</v>
      </c>
      <c r="E136" s="104"/>
      <c r="F136" s="104"/>
      <c r="G136" s="105">
        <v>748</v>
      </c>
      <c r="H136" s="99">
        <f t="shared" si="32"/>
        <v>822.80000000000007</v>
      </c>
      <c r="I136" s="94">
        <f t="shared" si="43"/>
        <v>29920</v>
      </c>
      <c r="J136" s="100">
        <f t="shared" si="36"/>
        <v>22380160</v>
      </c>
      <c r="K136" s="101">
        <f t="shared" si="37"/>
        <v>20142144</v>
      </c>
      <c r="L136" s="101">
        <f t="shared" si="38"/>
        <v>17904128</v>
      </c>
      <c r="M136" s="102">
        <f t="shared" si="39"/>
        <v>56000</v>
      </c>
      <c r="N136" s="88"/>
      <c r="O136" s="89"/>
      <c r="R136" s="89"/>
    </row>
    <row r="137" spans="1:18" s="90" customFormat="1" x14ac:dyDescent="0.25">
      <c r="A137" s="94">
        <v>129</v>
      </c>
      <c r="B137" s="95">
        <v>2601</v>
      </c>
      <c r="C137" s="95">
        <v>26</v>
      </c>
      <c r="D137" s="96" t="s">
        <v>13</v>
      </c>
      <c r="E137" s="97"/>
      <c r="F137" s="97"/>
      <c r="G137" s="98">
        <v>785</v>
      </c>
      <c r="H137" s="99">
        <f t="shared" si="32"/>
        <v>863.50000000000011</v>
      </c>
      <c r="I137" s="94">
        <f>I136+120</f>
        <v>30040</v>
      </c>
      <c r="J137" s="100">
        <f t="shared" si="36"/>
        <v>23581400</v>
      </c>
      <c r="K137" s="101">
        <f t="shared" si="37"/>
        <v>21223260</v>
      </c>
      <c r="L137" s="101">
        <f t="shared" si="38"/>
        <v>18865120</v>
      </c>
      <c r="M137" s="102">
        <f t="shared" si="39"/>
        <v>59000</v>
      </c>
      <c r="N137" s="88"/>
      <c r="O137" s="89"/>
      <c r="R137" s="89"/>
    </row>
    <row r="138" spans="1:18" s="90" customFormat="1" x14ac:dyDescent="0.25">
      <c r="A138" s="94">
        <v>130</v>
      </c>
      <c r="B138" s="95">
        <v>2602</v>
      </c>
      <c r="C138" s="95">
        <v>26</v>
      </c>
      <c r="D138" s="103" t="s">
        <v>11</v>
      </c>
      <c r="E138" s="104"/>
      <c r="F138" s="104"/>
      <c r="G138" s="105">
        <v>1068</v>
      </c>
      <c r="H138" s="99">
        <f t="shared" si="32"/>
        <v>1174.8000000000002</v>
      </c>
      <c r="I138" s="94">
        <f t="shared" ref="I138:I144" si="44">I137</f>
        <v>30040</v>
      </c>
      <c r="J138" s="100">
        <f t="shared" si="36"/>
        <v>32082720</v>
      </c>
      <c r="K138" s="101">
        <f t="shared" si="37"/>
        <v>28874448</v>
      </c>
      <c r="L138" s="101">
        <f t="shared" si="38"/>
        <v>25666176</v>
      </c>
      <c r="M138" s="102">
        <f t="shared" si="39"/>
        <v>80000</v>
      </c>
      <c r="N138" s="88"/>
      <c r="O138" s="89"/>
      <c r="R138" s="89"/>
    </row>
    <row r="139" spans="1:18" s="90" customFormat="1" x14ac:dyDescent="0.25">
      <c r="A139" s="94">
        <v>131</v>
      </c>
      <c r="B139" s="95">
        <v>2603</v>
      </c>
      <c r="C139" s="95">
        <v>26</v>
      </c>
      <c r="D139" s="103" t="s">
        <v>13</v>
      </c>
      <c r="E139" s="104"/>
      <c r="F139" s="104"/>
      <c r="G139" s="105">
        <v>792</v>
      </c>
      <c r="H139" s="99">
        <f t="shared" si="32"/>
        <v>871.2</v>
      </c>
      <c r="I139" s="94">
        <f t="shared" si="44"/>
        <v>30040</v>
      </c>
      <c r="J139" s="100">
        <f t="shared" si="36"/>
        <v>23791680</v>
      </c>
      <c r="K139" s="101">
        <f t="shared" si="37"/>
        <v>21412512</v>
      </c>
      <c r="L139" s="101">
        <f t="shared" si="38"/>
        <v>19033344</v>
      </c>
      <c r="M139" s="102">
        <f t="shared" si="39"/>
        <v>59500</v>
      </c>
      <c r="N139" s="88"/>
      <c r="O139" s="89"/>
      <c r="R139" s="89"/>
    </row>
    <row r="140" spans="1:18" s="90" customFormat="1" x14ac:dyDescent="0.25">
      <c r="A140" s="94">
        <v>132</v>
      </c>
      <c r="B140" s="95">
        <v>2604</v>
      </c>
      <c r="C140" s="95">
        <v>26</v>
      </c>
      <c r="D140" s="103" t="s">
        <v>13</v>
      </c>
      <c r="E140" s="104"/>
      <c r="F140" s="104"/>
      <c r="G140" s="105">
        <v>792</v>
      </c>
      <c r="H140" s="99">
        <f t="shared" si="32"/>
        <v>871.2</v>
      </c>
      <c r="I140" s="94">
        <f t="shared" si="44"/>
        <v>30040</v>
      </c>
      <c r="J140" s="100">
        <f t="shared" si="36"/>
        <v>23791680</v>
      </c>
      <c r="K140" s="101">
        <f t="shared" si="37"/>
        <v>21412512</v>
      </c>
      <c r="L140" s="101">
        <f t="shared" si="38"/>
        <v>19033344</v>
      </c>
      <c r="M140" s="102">
        <f t="shared" si="39"/>
        <v>59500</v>
      </c>
      <c r="N140" s="88"/>
      <c r="O140" s="89"/>
      <c r="R140" s="89"/>
    </row>
    <row r="141" spans="1:18" s="90" customFormat="1" x14ac:dyDescent="0.25">
      <c r="A141" s="94">
        <v>133</v>
      </c>
      <c r="B141" s="95">
        <v>2605</v>
      </c>
      <c r="C141" s="95">
        <v>26</v>
      </c>
      <c r="D141" s="103" t="s">
        <v>11</v>
      </c>
      <c r="E141" s="104"/>
      <c r="F141" s="104"/>
      <c r="G141" s="105">
        <v>1068</v>
      </c>
      <c r="H141" s="99">
        <f t="shared" si="32"/>
        <v>1174.8000000000002</v>
      </c>
      <c r="I141" s="94">
        <f t="shared" si="44"/>
        <v>30040</v>
      </c>
      <c r="J141" s="100">
        <f t="shared" si="36"/>
        <v>32082720</v>
      </c>
      <c r="K141" s="101">
        <f t="shared" si="37"/>
        <v>28874448</v>
      </c>
      <c r="L141" s="101">
        <f t="shared" si="38"/>
        <v>25666176</v>
      </c>
      <c r="M141" s="102">
        <f t="shared" si="39"/>
        <v>80000</v>
      </c>
      <c r="N141" s="88"/>
      <c r="O141" s="89"/>
      <c r="R141" s="89"/>
    </row>
    <row r="142" spans="1:18" s="90" customFormat="1" x14ac:dyDescent="0.25">
      <c r="A142" s="94">
        <v>134</v>
      </c>
      <c r="B142" s="95">
        <v>2606</v>
      </c>
      <c r="C142" s="95">
        <v>26</v>
      </c>
      <c r="D142" s="103" t="s">
        <v>13</v>
      </c>
      <c r="E142" s="104"/>
      <c r="F142" s="104"/>
      <c r="G142" s="105">
        <v>765</v>
      </c>
      <c r="H142" s="99">
        <f t="shared" si="32"/>
        <v>841.50000000000011</v>
      </c>
      <c r="I142" s="94">
        <f t="shared" si="44"/>
        <v>30040</v>
      </c>
      <c r="J142" s="100">
        <f t="shared" si="36"/>
        <v>22980600</v>
      </c>
      <c r="K142" s="101">
        <f t="shared" si="37"/>
        <v>20682540</v>
      </c>
      <c r="L142" s="101">
        <f t="shared" si="38"/>
        <v>18384480</v>
      </c>
      <c r="M142" s="102">
        <f t="shared" si="39"/>
        <v>57500</v>
      </c>
      <c r="N142" s="88"/>
      <c r="O142" s="89"/>
      <c r="R142" s="89"/>
    </row>
    <row r="143" spans="1:18" s="90" customFormat="1" x14ac:dyDescent="0.25">
      <c r="A143" s="94">
        <v>135</v>
      </c>
      <c r="B143" s="95">
        <v>2607</v>
      </c>
      <c r="C143" s="95">
        <v>26</v>
      </c>
      <c r="D143" s="103" t="s">
        <v>13</v>
      </c>
      <c r="E143" s="104"/>
      <c r="F143" s="104"/>
      <c r="G143" s="105">
        <v>748</v>
      </c>
      <c r="H143" s="99">
        <f t="shared" si="32"/>
        <v>822.80000000000007</v>
      </c>
      <c r="I143" s="94">
        <f t="shared" si="44"/>
        <v>30040</v>
      </c>
      <c r="J143" s="100">
        <f t="shared" si="36"/>
        <v>22469920</v>
      </c>
      <c r="K143" s="101">
        <f t="shared" si="37"/>
        <v>20222928</v>
      </c>
      <c r="L143" s="101">
        <f t="shared" si="38"/>
        <v>17975936</v>
      </c>
      <c r="M143" s="102">
        <f t="shared" si="39"/>
        <v>56000</v>
      </c>
      <c r="N143" s="88"/>
      <c r="O143" s="89"/>
      <c r="R143" s="89"/>
    </row>
    <row r="144" spans="1:18" s="90" customFormat="1" x14ac:dyDescent="0.25">
      <c r="A144" s="94">
        <v>136</v>
      </c>
      <c r="B144" s="95">
        <v>2608</v>
      </c>
      <c r="C144" s="95">
        <v>26</v>
      </c>
      <c r="D144" s="103" t="s">
        <v>13</v>
      </c>
      <c r="E144" s="104"/>
      <c r="F144" s="104"/>
      <c r="G144" s="105">
        <v>748</v>
      </c>
      <c r="H144" s="99">
        <f t="shared" si="32"/>
        <v>822.80000000000007</v>
      </c>
      <c r="I144" s="94">
        <f t="shared" si="44"/>
        <v>30040</v>
      </c>
      <c r="J144" s="100">
        <f t="shared" si="36"/>
        <v>22469920</v>
      </c>
      <c r="K144" s="101">
        <f t="shared" si="37"/>
        <v>20222928</v>
      </c>
      <c r="L144" s="101">
        <f t="shared" si="38"/>
        <v>17975936</v>
      </c>
      <c r="M144" s="102">
        <f t="shared" si="39"/>
        <v>56000</v>
      </c>
      <c r="N144" s="88"/>
      <c r="O144" s="89"/>
      <c r="R144" s="89"/>
    </row>
    <row r="145" spans="1:18" s="90" customFormat="1" x14ac:dyDescent="0.25">
      <c r="A145" s="94">
        <v>137</v>
      </c>
      <c r="B145" s="95">
        <v>2701</v>
      </c>
      <c r="C145" s="95">
        <v>27</v>
      </c>
      <c r="D145" s="96" t="s">
        <v>13</v>
      </c>
      <c r="E145" s="97"/>
      <c r="F145" s="97"/>
      <c r="G145" s="98">
        <v>785</v>
      </c>
      <c r="H145" s="99">
        <f t="shared" si="32"/>
        <v>863.50000000000011</v>
      </c>
      <c r="I145" s="94">
        <f>I144+120</f>
        <v>30160</v>
      </c>
      <c r="J145" s="100">
        <f t="shared" si="36"/>
        <v>23675600</v>
      </c>
      <c r="K145" s="101">
        <f t="shared" si="37"/>
        <v>21308040</v>
      </c>
      <c r="L145" s="101">
        <f t="shared" si="38"/>
        <v>18940480</v>
      </c>
      <c r="M145" s="102">
        <f t="shared" si="39"/>
        <v>59000</v>
      </c>
      <c r="N145" s="88"/>
      <c r="O145" s="89"/>
      <c r="R145" s="89"/>
    </row>
    <row r="146" spans="1:18" s="90" customFormat="1" x14ac:dyDescent="0.25">
      <c r="A146" s="94">
        <v>138</v>
      </c>
      <c r="B146" s="95">
        <v>2702</v>
      </c>
      <c r="C146" s="95">
        <v>27</v>
      </c>
      <c r="D146" s="103" t="s">
        <v>11</v>
      </c>
      <c r="E146" s="104"/>
      <c r="F146" s="104"/>
      <c r="G146" s="105">
        <v>1068</v>
      </c>
      <c r="H146" s="99">
        <f t="shared" si="32"/>
        <v>1174.8000000000002</v>
      </c>
      <c r="I146" s="94">
        <f t="shared" ref="I146:I152" si="45">I145</f>
        <v>30160</v>
      </c>
      <c r="J146" s="100">
        <f t="shared" si="36"/>
        <v>32210880</v>
      </c>
      <c r="K146" s="101">
        <f t="shared" si="37"/>
        <v>28989792</v>
      </c>
      <c r="L146" s="101">
        <f t="shared" si="38"/>
        <v>25768704</v>
      </c>
      <c r="M146" s="102">
        <f t="shared" si="39"/>
        <v>80500</v>
      </c>
      <c r="N146" s="88"/>
      <c r="O146" s="89"/>
      <c r="R146" s="89"/>
    </row>
    <row r="147" spans="1:18" s="90" customFormat="1" x14ac:dyDescent="0.25">
      <c r="A147" s="94">
        <v>139</v>
      </c>
      <c r="B147" s="95">
        <v>2703</v>
      </c>
      <c r="C147" s="95">
        <v>27</v>
      </c>
      <c r="D147" s="103" t="s">
        <v>13</v>
      </c>
      <c r="E147" s="104"/>
      <c r="F147" s="104"/>
      <c r="G147" s="105">
        <v>792</v>
      </c>
      <c r="H147" s="99">
        <f t="shared" si="32"/>
        <v>871.2</v>
      </c>
      <c r="I147" s="94">
        <f t="shared" si="45"/>
        <v>30160</v>
      </c>
      <c r="J147" s="100">
        <f t="shared" si="36"/>
        <v>23886720</v>
      </c>
      <c r="K147" s="101">
        <f t="shared" si="37"/>
        <v>21498048</v>
      </c>
      <c r="L147" s="101">
        <f t="shared" si="38"/>
        <v>19109376</v>
      </c>
      <c r="M147" s="102">
        <f t="shared" si="39"/>
        <v>59500</v>
      </c>
      <c r="N147" s="88"/>
      <c r="O147" s="89"/>
      <c r="R147" s="89"/>
    </row>
    <row r="148" spans="1:18" s="90" customFormat="1" x14ac:dyDescent="0.25">
      <c r="A148" s="94">
        <v>140</v>
      </c>
      <c r="B148" s="95">
        <v>2704</v>
      </c>
      <c r="C148" s="95">
        <v>27</v>
      </c>
      <c r="D148" s="103" t="s">
        <v>13</v>
      </c>
      <c r="E148" s="104"/>
      <c r="F148" s="104"/>
      <c r="G148" s="105">
        <v>792</v>
      </c>
      <c r="H148" s="99">
        <f t="shared" si="32"/>
        <v>871.2</v>
      </c>
      <c r="I148" s="94">
        <f t="shared" si="45"/>
        <v>30160</v>
      </c>
      <c r="J148" s="100">
        <f t="shared" si="36"/>
        <v>23886720</v>
      </c>
      <c r="K148" s="101">
        <f t="shared" si="37"/>
        <v>21498048</v>
      </c>
      <c r="L148" s="101">
        <f t="shared" si="38"/>
        <v>19109376</v>
      </c>
      <c r="M148" s="102">
        <f t="shared" si="39"/>
        <v>59500</v>
      </c>
      <c r="N148" s="88"/>
      <c r="O148" s="89"/>
      <c r="R148" s="89"/>
    </row>
    <row r="149" spans="1:18" s="90" customFormat="1" x14ac:dyDescent="0.25">
      <c r="A149" s="94">
        <v>141</v>
      </c>
      <c r="B149" s="95">
        <v>2705</v>
      </c>
      <c r="C149" s="95">
        <v>27</v>
      </c>
      <c r="D149" s="103" t="s">
        <v>11</v>
      </c>
      <c r="E149" s="104"/>
      <c r="F149" s="104"/>
      <c r="G149" s="105">
        <v>1068</v>
      </c>
      <c r="H149" s="99">
        <f t="shared" si="32"/>
        <v>1174.8000000000002</v>
      </c>
      <c r="I149" s="94">
        <f t="shared" si="45"/>
        <v>30160</v>
      </c>
      <c r="J149" s="100">
        <f t="shared" si="36"/>
        <v>32210880</v>
      </c>
      <c r="K149" s="101">
        <f t="shared" si="37"/>
        <v>28989792</v>
      </c>
      <c r="L149" s="101">
        <f t="shared" si="38"/>
        <v>25768704</v>
      </c>
      <c r="M149" s="102">
        <f t="shared" si="39"/>
        <v>80500</v>
      </c>
      <c r="N149" s="88"/>
      <c r="O149" s="89"/>
      <c r="R149" s="89"/>
    </row>
    <row r="150" spans="1:18" s="90" customFormat="1" x14ac:dyDescent="0.25">
      <c r="A150" s="94">
        <v>142</v>
      </c>
      <c r="B150" s="95">
        <v>2706</v>
      </c>
      <c r="C150" s="95">
        <v>27</v>
      </c>
      <c r="D150" s="103" t="s">
        <v>13</v>
      </c>
      <c r="E150" s="104"/>
      <c r="F150" s="104"/>
      <c r="G150" s="105">
        <v>765</v>
      </c>
      <c r="H150" s="99">
        <f t="shared" si="32"/>
        <v>841.50000000000011</v>
      </c>
      <c r="I150" s="94">
        <f t="shared" si="45"/>
        <v>30160</v>
      </c>
      <c r="J150" s="100">
        <f t="shared" si="36"/>
        <v>23072400</v>
      </c>
      <c r="K150" s="101">
        <f t="shared" si="37"/>
        <v>20765160</v>
      </c>
      <c r="L150" s="101">
        <f t="shared" si="38"/>
        <v>18457920</v>
      </c>
      <c r="M150" s="102">
        <f t="shared" si="39"/>
        <v>57500</v>
      </c>
      <c r="N150" s="88"/>
      <c r="O150" s="89"/>
      <c r="R150" s="89"/>
    </row>
    <row r="151" spans="1:18" s="90" customFormat="1" x14ac:dyDescent="0.25">
      <c r="A151" s="94">
        <v>143</v>
      </c>
      <c r="B151" s="95">
        <v>2707</v>
      </c>
      <c r="C151" s="95">
        <v>27</v>
      </c>
      <c r="D151" s="103" t="s">
        <v>13</v>
      </c>
      <c r="E151" s="104"/>
      <c r="F151" s="104"/>
      <c r="G151" s="105">
        <v>748</v>
      </c>
      <c r="H151" s="99">
        <f t="shared" si="32"/>
        <v>822.80000000000007</v>
      </c>
      <c r="I151" s="94">
        <f t="shared" si="45"/>
        <v>30160</v>
      </c>
      <c r="J151" s="100">
        <f t="shared" si="36"/>
        <v>22559680</v>
      </c>
      <c r="K151" s="101">
        <f t="shared" si="37"/>
        <v>20303712</v>
      </c>
      <c r="L151" s="101">
        <f t="shared" si="38"/>
        <v>18047744</v>
      </c>
      <c r="M151" s="102">
        <f t="shared" si="39"/>
        <v>56500</v>
      </c>
      <c r="N151" s="88"/>
      <c r="O151" s="89"/>
      <c r="R151" s="89"/>
    </row>
    <row r="152" spans="1:18" s="90" customFormat="1" x14ac:dyDescent="0.25">
      <c r="A152" s="94">
        <v>144</v>
      </c>
      <c r="B152" s="95">
        <v>2708</v>
      </c>
      <c r="C152" s="95">
        <v>27</v>
      </c>
      <c r="D152" s="103" t="s">
        <v>13</v>
      </c>
      <c r="E152" s="104"/>
      <c r="F152" s="104"/>
      <c r="G152" s="105">
        <v>748</v>
      </c>
      <c r="H152" s="99">
        <f t="shared" si="32"/>
        <v>822.80000000000007</v>
      </c>
      <c r="I152" s="94">
        <f t="shared" si="45"/>
        <v>30160</v>
      </c>
      <c r="J152" s="100">
        <f t="shared" si="36"/>
        <v>22559680</v>
      </c>
      <c r="K152" s="101">
        <f t="shared" si="37"/>
        <v>20303712</v>
      </c>
      <c r="L152" s="101">
        <f t="shared" si="38"/>
        <v>18047744</v>
      </c>
      <c r="M152" s="102">
        <f t="shared" si="39"/>
        <v>56500</v>
      </c>
      <c r="N152" s="88"/>
      <c r="O152" s="89"/>
      <c r="R152" s="89"/>
    </row>
    <row r="153" spans="1:18" s="90" customFormat="1" x14ac:dyDescent="0.25">
      <c r="A153" s="94">
        <v>145</v>
      </c>
      <c r="B153" s="95">
        <v>2801</v>
      </c>
      <c r="C153" s="95">
        <v>28</v>
      </c>
      <c r="D153" s="96" t="s">
        <v>13</v>
      </c>
      <c r="E153" s="97"/>
      <c r="F153" s="97"/>
      <c r="G153" s="98">
        <v>785</v>
      </c>
      <c r="H153" s="99">
        <f t="shared" si="32"/>
        <v>863.50000000000011</v>
      </c>
      <c r="I153" s="94">
        <f>I152+120</f>
        <v>30280</v>
      </c>
      <c r="J153" s="100">
        <f t="shared" si="36"/>
        <v>23769800</v>
      </c>
      <c r="K153" s="101">
        <f t="shared" si="37"/>
        <v>21392820</v>
      </c>
      <c r="L153" s="101">
        <f t="shared" si="38"/>
        <v>19015840</v>
      </c>
      <c r="M153" s="102">
        <f t="shared" si="39"/>
        <v>59500</v>
      </c>
      <c r="N153" s="88"/>
      <c r="O153" s="89"/>
      <c r="R153" s="89"/>
    </row>
    <row r="154" spans="1:18" s="90" customFormat="1" x14ac:dyDescent="0.25">
      <c r="A154" s="94">
        <v>146</v>
      </c>
      <c r="B154" s="95">
        <v>2802</v>
      </c>
      <c r="C154" s="95">
        <v>28</v>
      </c>
      <c r="D154" s="103" t="s">
        <v>11</v>
      </c>
      <c r="E154" s="104"/>
      <c r="F154" s="104"/>
      <c r="G154" s="105">
        <v>1068</v>
      </c>
      <c r="H154" s="99">
        <f t="shared" si="32"/>
        <v>1174.8000000000002</v>
      </c>
      <c r="I154" s="94">
        <f t="shared" ref="I154:I160" si="46">I153</f>
        <v>30280</v>
      </c>
      <c r="J154" s="100">
        <f t="shared" si="36"/>
        <v>32339040</v>
      </c>
      <c r="K154" s="101">
        <f t="shared" si="37"/>
        <v>29105136</v>
      </c>
      <c r="L154" s="101">
        <f t="shared" si="38"/>
        <v>25871232</v>
      </c>
      <c r="M154" s="102">
        <f t="shared" si="39"/>
        <v>81000</v>
      </c>
      <c r="N154" s="88"/>
      <c r="O154" s="89"/>
      <c r="R154" s="89"/>
    </row>
    <row r="155" spans="1:18" s="90" customFormat="1" x14ac:dyDescent="0.25">
      <c r="A155" s="94">
        <v>147</v>
      </c>
      <c r="B155" s="95">
        <v>2803</v>
      </c>
      <c r="C155" s="95">
        <v>28</v>
      </c>
      <c r="D155" s="103" t="s">
        <v>13</v>
      </c>
      <c r="E155" s="104"/>
      <c r="F155" s="104"/>
      <c r="G155" s="105">
        <v>792</v>
      </c>
      <c r="H155" s="99">
        <f t="shared" si="32"/>
        <v>871.2</v>
      </c>
      <c r="I155" s="94">
        <f t="shared" si="46"/>
        <v>30280</v>
      </c>
      <c r="J155" s="100">
        <f t="shared" si="36"/>
        <v>23981760</v>
      </c>
      <c r="K155" s="101">
        <f t="shared" si="37"/>
        <v>21583584</v>
      </c>
      <c r="L155" s="101">
        <f t="shared" si="38"/>
        <v>19185408</v>
      </c>
      <c r="M155" s="102">
        <f t="shared" si="39"/>
        <v>60000</v>
      </c>
      <c r="N155" s="88"/>
      <c r="O155" s="89"/>
      <c r="R155" s="89"/>
    </row>
    <row r="156" spans="1:18" s="90" customFormat="1" x14ac:dyDescent="0.25">
      <c r="A156" s="94">
        <v>148</v>
      </c>
      <c r="B156" s="95">
        <v>2804</v>
      </c>
      <c r="C156" s="95">
        <v>28</v>
      </c>
      <c r="D156" s="103" t="s">
        <v>13</v>
      </c>
      <c r="E156" s="104"/>
      <c r="F156" s="104"/>
      <c r="G156" s="105">
        <v>792</v>
      </c>
      <c r="H156" s="99">
        <f t="shared" si="32"/>
        <v>871.2</v>
      </c>
      <c r="I156" s="94">
        <f t="shared" si="46"/>
        <v>30280</v>
      </c>
      <c r="J156" s="100">
        <f t="shared" si="36"/>
        <v>23981760</v>
      </c>
      <c r="K156" s="101">
        <f t="shared" si="37"/>
        <v>21583584</v>
      </c>
      <c r="L156" s="101">
        <f t="shared" si="38"/>
        <v>19185408</v>
      </c>
      <c r="M156" s="102">
        <f t="shared" si="39"/>
        <v>60000</v>
      </c>
      <c r="N156" s="88"/>
      <c r="O156" s="89"/>
      <c r="R156" s="89"/>
    </row>
    <row r="157" spans="1:18" s="90" customFormat="1" x14ac:dyDescent="0.25">
      <c r="A157" s="94">
        <v>149</v>
      </c>
      <c r="B157" s="95">
        <v>2805</v>
      </c>
      <c r="C157" s="95">
        <v>28</v>
      </c>
      <c r="D157" s="103" t="s">
        <v>11</v>
      </c>
      <c r="E157" s="104"/>
      <c r="F157" s="104"/>
      <c r="G157" s="105">
        <v>1068</v>
      </c>
      <c r="H157" s="99">
        <f t="shared" si="32"/>
        <v>1174.8000000000002</v>
      </c>
      <c r="I157" s="94">
        <f t="shared" si="46"/>
        <v>30280</v>
      </c>
      <c r="J157" s="100">
        <f t="shared" si="36"/>
        <v>32339040</v>
      </c>
      <c r="K157" s="101">
        <f t="shared" si="37"/>
        <v>29105136</v>
      </c>
      <c r="L157" s="101">
        <f t="shared" si="38"/>
        <v>25871232</v>
      </c>
      <c r="M157" s="102">
        <f t="shared" si="39"/>
        <v>81000</v>
      </c>
      <c r="N157" s="88"/>
      <c r="O157" s="89"/>
      <c r="R157" s="89"/>
    </row>
    <row r="158" spans="1:18" s="90" customFormat="1" x14ac:dyDescent="0.25">
      <c r="A158" s="94">
        <v>150</v>
      </c>
      <c r="B158" s="95">
        <v>2806</v>
      </c>
      <c r="C158" s="95">
        <v>28</v>
      </c>
      <c r="D158" s="103" t="s">
        <v>13</v>
      </c>
      <c r="E158" s="104"/>
      <c r="F158" s="104"/>
      <c r="G158" s="105">
        <v>765</v>
      </c>
      <c r="H158" s="99">
        <f t="shared" si="32"/>
        <v>841.50000000000011</v>
      </c>
      <c r="I158" s="94">
        <f t="shared" si="46"/>
        <v>30280</v>
      </c>
      <c r="J158" s="100">
        <f t="shared" si="36"/>
        <v>23164200</v>
      </c>
      <c r="K158" s="101">
        <f t="shared" si="37"/>
        <v>20847780</v>
      </c>
      <c r="L158" s="101">
        <f t="shared" si="38"/>
        <v>18531360</v>
      </c>
      <c r="M158" s="102">
        <f t="shared" si="39"/>
        <v>58000</v>
      </c>
      <c r="N158" s="88"/>
      <c r="O158" s="89"/>
      <c r="R158" s="89"/>
    </row>
    <row r="159" spans="1:18" s="90" customFormat="1" x14ac:dyDescent="0.25">
      <c r="A159" s="94">
        <v>151</v>
      </c>
      <c r="B159" s="95">
        <v>2807</v>
      </c>
      <c r="C159" s="95">
        <v>28</v>
      </c>
      <c r="D159" s="103" t="s">
        <v>13</v>
      </c>
      <c r="E159" s="104"/>
      <c r="F159" s="104"/>
      <c r="G159" s="105">
        <v>748</v>
      </c>
      <c r="H159" s="99">
        <f t="shared" si="32"/>
        <v>822.80000000000007</v>
      </c>
      <c r="I159" s="94">
        <f t="shared" si="46"/>
        <v>30280</v>
      </c>
      <c r="J159" s="100">
        <f t="shared" si="36"/>
        <v>22649440</v>
      </c>
      <c r="K159" s="101">
        <f t="shared" si="37"/>
        <v>20384496</v>
      </c>
      <c r="L159" s="101">
        <f t="shared" si="38"/>
        <v>18119552</v>
      </c>
      <c r="M159" s="102">
        <f t="shared" si="39"/>
        <v>56500</v>
      </c>
      <c r="N159" s="88"/>
      <c r="O159" s="89"/>
      <c r="R159" s="89"/>
    </row>
    <row r="160" spans="1:18" s="90" customFormat="1" x14ac:dyDescent="0.25">
      <c r="A160" s="94">
        <v>152</v>
      </c>
      <c r="B160" s="95">
        <v>2808</v>
      </c>
      <c r="C160" s="95">
        <v>28</v>
      </c>
      <c r="D160" s="103" t="s">
        <v>13</v>
      </c>
      <c r="E160" s="104"/>
      <c r="F160" s="104"/>
      <c r="G160" s="105">
        <v>748</v>
      </c>
      <c r="H160" s="99">
        <f t="shared" ref="H160:H216" si="47">G160*1.1</f>
        <v>822.80000000000007</v>
      </c>
      <c r="I160" s="94">
        <f t="shared" si="46"/>
        <v>30280</v>
      </c>
      <c r="J160" s="100">
        <f t="shared" si="36"/>
        <v>22649440</v>
      </c>
      <c r="K160" s="101">
        <f t="shared" si="37"/>
        <v>20384496</v>
      </c>
      <c r="L160" s="101">
        <f t="shared" si="38"/>
        <v>18119552</v>
      </c>
      <c r="M160" s="102">
        <f t="shared" si="39"/>
        <v>56500</v>
      </c>
      <c r="N160" s="88"/>
      <c r="O160" s="89"/>
      <c r="R160" s="89"/>
    </row>
    <row r="161" spans="1:18" s="90" customFormat="1" x14ac:dyDescent="0.25">
      <c r="A161" s="94">
        <v>153</v>
      </c>
      <c r="B161" s="95">
        <v>2901</v>
      </c>
      <c r="C161" s="95">
        <v>29</v>
      </c>
      <c r="D161" s="96" t="s">
        <v>13</v>
      </c>
      <c r="E161" s="97"/>
      <c r="F161" s="97"/>
      <c r="G161" s="98">
        <v>785</v>
      </c>
      <c r="H161" s="99">
        <f t="shared" si="47"/>
        <v>863.50000000000011</v>
      </c>
      <c r="I161" s="94">
        <f>I160+120</f>
        <v>30400</v>
      </c>
      <c r="J161" s="100">
        <f t="shared" ref="J161:J216" si="48">G161*I161</f>
        <v>23864000</v>
      </c>
      <c r="K161" s="101">
        <f t="shared" ref="K161:K216" si="49">J161*0.9</f>
        <v>21477600</v>
      </c>
      <c r="L161" s="101">
        <f t="shared" ref="L161:L216" si="50">J161*0.8</f>
        <v>19091200</v>
      </c>
      <c r="M161" s="102">
        <f t="shared" ref="M161:M216" si="51">MROUND((J161*0.03/12),500)</f>
        <v>59500</v>
      </c>
      <c r="N161" s="88"/>
      <c r="O161" s="89"/>
      <c r="R161" s="89"/>
    </row>
    <row r="162" spans="1:18" s="90" customFormat="1" x14ac:dyDescent="0.25">
      <c r="A162" s="94">
        <v>154</v>
      </c>
      <c r="B162" s="95">
        <v>2902</v>
      </c>
      <c r="C162" s="95">
        <v>29</v>
      </c>
      <c r="D162" s="103" t="s">
        <v>11</v>
      </c>
      <c r="E162" s="104"/>
      <c r="F162" s="104"/>
      <c r="G162" s="105">
        <v>1068</v>
      </c>
      <c r="H162" s="99">
        <f t="shared" si="47"/>
        <v>1174.8000000000002</v>
      </c>
      <c r="I162" s="94">
        <f t="shared" ref="I162:I168" si="52">I161</f>
        <v>30400</v>
      </c>
      <c r="J162" s="100">
        <f t="shared" si="48"/>
        <v>32467200</v>
      </c>
      <c r="K162" s="101">
        <f t="shared" si="49"/>
        <v>29220480</v>
      </c>
      <c r="L162" s="101">
        <f t="shared" si="50"/>
        <v>25973760</v>
      </c>
      <c r="M162" s="102">
        <f t="shared" si="51"/>
        <v>81000</v>
      </c>
      <c r="N162" s="88"/>
      <c r="O162" s="89"/>
      <c r="R162" s="89"/>
    </row>
    <row r="163" spans="1:18" s="90" customFormat="1" x14ac:dyDescent="0.25">
      <c r="A163" s="94">
        <v>155</v>
      </c>
      <c r="B163" s="95">
        <v>2903</v>
      </c>
      <c r="C163" s="95">
        <v>29</v>
      </c>
      <c r="D163" s="103" t="s">
        <v>13</v>
      </c>
      <c r="E163" s="104"/>
      <c r="F163" s="104"/>
      <c r="G163" s="105">
        <v>792</v>
      </c>
      <c r="H163" s="99">
        <f t="shared" si="47"/>
        <v>871.2</v>
      </c>
      <c r="I163" s="94">
        <f t="shared" si="52"/>
        <v>30400</v>
      </c>
      <c r="J163" s="100">
        <f t="shared" si="48"/>
        <v>24076800</v>
      </c>
      <c r="K163" s="101">
        <f t="shared" si="49"/>
        <v>21669120</v>
      </c>
      <c r="L163" s="101">
        <f t="shared" si="50"/>
        <v>19261440</v>
      </c>
      <c r="M163" s="102">
        <f t="shared" si="51"/>
        <v>60000</v>
      </c>
      <c r="N163" s="88"/>
      <c r="O163" s="89"/>
      <c r="R163" s="89"/>
    </row>
    <row r="164" spans="1:18" s="90" customFormat="1" x14ac:dyDescent="0.25">
      <c r="A164" s="94">
        <v>156</v>
      </c>
      <c r="B164" s="95">
        <v>2904</v>
      </c>
      <c r="C164" s="95">
        <v>29</v>
      </c>
      <c r="D164" s="103" t="s">
        <v>13</v>
      </c>
      <c r="E164" s="104"/>
      <c r="F164" s="104"/>
      <c r="G164" s="105">
        <v>792</v>
      </c>
      <c r="H164" s="99">
        <f t="shared" si="47"/>
        <v>871.2</v>
      </c>
      <c r="I164" s="94">
        <f t="shared" si="52"/>
        <v>30400</v>
      </c>
      <c r="J164" s="100">
        <f t="shared" si="48"/>
        <v>24076800</v>
      </c>
      <c r="K164" s="101">
        <f t="shared" si="49"/>
        <v>21669120</v>
      </c>
      <c r="L164" s="101">
        <f t="shared" si="50"/>
        <v>19261440</v>
      </c>
      <c r="M164" s="102">
        <f t="shared" si="51"/>
        <v>60000</v>
      </c>
      <c r="N164" s="88"/>
      <c r="O164" s="89"/>
      <c r="R164" s="89"/>
    </row>
    <row r="165" spans="1:18" s="90" customFormat="1" x14ac:dyDescent="0.25">
      <c r="A165" s="94">
        <v>157</v>
      </c>
      <c r="B165" s="95">
        <v>2905</v>
      </c>
      <c r="C165" s="95">
        <v>29</v>
      </c>
      <c r="D165" s="103" t="s">
        <v>11</v>
      </c>
      <c r="E165" s="104"/>
      <c r="F165" s="104"/>
      <c r="G165" s="105">
        <v>1068</v>
      </c>
      <c r="H165" s="99">
        <f t="shared" si="47"/>
        <v>1174.8000000000002</v>
      </c>
      <c r="I165" s="94">
        <f t="shared" si="52"/>
        <v>30400</v>
      </c>
      <c r="J165" s="100">
        <f t="shared" si="48"/>
        <v>32467200</v>
      </c>
      <c r="K165" s="101">
        <f t="shared" si="49"/>
        <v>29220480</v>
      </c>
      <c r="L165" s="101">
        <f t="shared" si="50"/>
        <v>25973760</v>
      </c>
      <c r="M165" s="102">
        <f t="shared" si="51"/>
        <v>81000</v>
      </c>
      <c r="N165" s="88"/>
      <c r="O165" s="89"/>
      <c r="R165" s="89"/>
    </row>
    <row r="166" spans="1:18" s="90" customFormat="1" x14ac:dyDescent="0.25">
      <c r="A166" s="94">
        <v>158</v>
      </c>
      <c r="B166" s="95">
        <v>2906</v>
      </c>
      <c r="C166" s="95">
        <v>29</v>
      </c>
      <c r="D166" s="103" t="s">
        <v>13</v>
      </c>
      <c r="E166" s="104"/>
      <c r="F166" s="104"/>
      <c r="G166" s="105">
        <v>765</v>
      </c>
      <c r="H166" s="99">
        <f t="shared" si="47"/>
        <v>841.50000000000011</v>
      </c>
      <c r="I166" s="94">
        <f t="shared" si="52"/>
        <v>30400</v>
      </c>
      <c r="J166" s="100">
        <f t="shared" si="48"/>
        <v>23256000</v>
      </c>
      <c r="K166" s="101">
        <f t="shared" si="49"/>
        <v>20930400</v>
      </c>
      <c r="L166" s="101">
        <f t="shared" si="50"/>
        <v>18604800</v>
      </c>
      <c r="M166" s="102">
        <f t="shared" si="51"/>
        <v>58000</v>
      </c>
      <c r="N166" s="88"/>
      <c r="O166" s="89"/>
      <c r="R166" s="89"/>
    </row>
    <row r="167" spans="1:18" s="90" customFormat="1" x14ac:dyDescent="0.25">
      <c r="A167" s="94">
        <v>159</v>
      </c>
      <c r="B167" s="95">
        <v>2907</v>
      </c>
      <c r="C167" s="95">
        <v>29</v>
      </c>
      <c r="D167" s="103" t="s">
        <v>13</v>
      </c>
      <c r="E167" s="104"/>
      <c r="F167" s="104"/>
      <c r="G167" s="105">
        <v>748</v>
      </c>
      <c r="H167" s="99">
        <f t="shared" si="47"/>
        <v>822.80000000000007</v>
      </c>
      <c r="I167" s="94">
        <f t="shared" si="52"/>
        <v>30400</v>
      </c>
      <c r="J167" s="100">
        <f t="shared" si="48"/>
        <v>22739200</v>
      </c>
      <c r="K167" s="101">
        <f t="shared" si="49"/>
        <v>20465280</v>
      </c>
      <c r="L167" s="101">
        <f t="shared" si="50"/>
        <v>18191360</v>
      </c>
      <c r="M167" s="102">
        <f t="shared" si="51"/>
        <v>57000</v>
      </c>
      <c r="N167" s="88"/>
      <c r="O167" s="89"/>
      <c r="R167" s="89"/>
    </row>
    <row r="168" spans="1:18" s="90" customFormat="1" x14ac:dyDescent="0.25">
      <c r="A168" s="94">
        <v>160</v>
      </c>
      <c r="B168" s="95">
        <v>2908</v>
      </c>
      <c r="C168" s="95">
        <v>29</v>
      </c>
      <c r="D168" s="103" t="s">
        <v>13</v>
      </c>
      <c r="E168" s="104"/>
      <c r="F168" s="104"/>
      <c r="G168" s="105">
        <v>748</v>
      </c>
      <c r="H168" s="99">
        <f t="shared" si="47"/>
        <v>822.80000000000007</v>
      </c>
      <c r="I168" s="94">
        <f t="shared" si="52"/>
        <v>30400</v>
      </c>
      <c r="J168" s="100">
        <f t="shared" si="48"/>
        <v>22739200</v>
      </c>
      <c r="K168" s="101">
        <f t="shared" si="49"/>
        <v>20465280</v>
      </c>
      <c r="L168" s="101">
        <f t="shared" si="50"/>
        <v>18191360</v>
      </c>
      <c r="M168" s="102">
        <f t="shared" si="51"/>
        <v>57000</v>
      </c>
      <c r="N168" s="88"/>
      <c r="O168" s="89"/>
      <c r="R168" s="89"/>
    </row>
    <row r="169" spans="1:18" s="90" customFormat="1" x14ac:dyDescent="0.25">
      <c r="A169" s="94">
        <v>161</v>
      </c>
      <c r="B169" s="95">
        <v>3001</v>
      </c>
      <c r="C169" s="95">
        <v>30</v>
      </c>
      <c r="D169" s="96" t="s">
        <v>13</v>
      </c>
      <c r="E169" s="97"/>
      <c r="F169" s="97"/>
      <c r="G169" s="98">
        <v>785</v>
      </c>
      <c r="H169" s="99">
        <f t="shared" si="47"/>
        <v>863.50000000000011</v>
      </c>
      <c r="I169" s="94">
        <f>I168+120</f>
        <v>30520</v>
      </c>
      <c r="J169" s="100">
        <f t="shared" si="48"/>
        <v>23958200</v>
      </c>
      <c r="K169" s="101">
        <f t="shared" si="49"/>
        <v>21562380</v>
      </c>
      <c r="L169" s="101">
        <f t="shared" si="50"/>
        <v>19166560</v>
      </c>
      <c r="M169" s="102">
        <f t="shared" si="51"/>
        <v>60000</v>
      </c>
      <c r="N169" s="88"/>
      <c r="O169" s="89"/>
      <c r="R169" s="89"/>
    </row>
    <row r="170" spans="1:18" s="90" customFormat="1" x14ac:dyDescent="0.25">
      <c r="A170" s="94">
        <v>162</v>
      </c>
      <c r="B170" s="95">
        <v>3002</v>
      </c>
      <c r="C170" s="95">
        <v>30</v>
      </c>
      <c r="D170" s="103" t="s">
        <v>11</v>
      </c>
      <c r="E170" s="104"/>
      <c r="F170" s="104"/>
      <c r="G170" s="105">
        <v>1068</v>
      </c>
      <c r="H170" s="99">
        <f t="shared" si="47"/>
        <v>1174.8000000000002</v>
      </c>
      <c r="I170" s="94">
        <f t="shared" ref="I170:I176" si="53">I169</f>
        <v>30520</v>
      </c>
      <c r="J170" s="100">
        <f t="shared" si="48"/>
        <v>32595360</v>
      </c>
      <c r="K170" s="101">
        <f t="shared" si="49"/>
        <v>29335824</v>
      </c>
      <c r="L170" s="101">
        <f t="shared" si="50"/>
        <v>26076288</v>
      </c>
      <c r="M170" s="102">
        <f t="shared" si="51"/>
        <v>81500</v>
      </c>
      <c r="N170" s="88"/>
      <c r="O170" s="89"/>
      <c r="R170" s="89"/>
    </row>
    <row r="171" spans="1:18" s="90" customFormat="1" x14ac:dyDescent="0.25">
      <c r="A171" s="94">
        <v>163</v>
      </c>
      <c r="B171" s="95">
        <v>3003</v>
      </c>
      <c r="C171" s="95">
        <v>30</v>
      </c>
      <c r="D171" s="103" t="s">
        <v>13</v>
      </c>
      <c r="E171" s="104"/>
      <c r="F171" s="104"/>
      <c r="G171" s="105">
        <v>792</v>
      </c>
      <c r="H171" s="99">
        <f t="shared" si="47"/>
        <v>871.2</v>
      </c>
      <c r="I171" s="94">
        <f t="shared" si="53"/>
        <v>30520</v>
      </c>
      <c r="J171" s="100">
        <f t="shared" si="48"/>
        <v>24171840</v>
      </c>
      <c r="K171" s="101">
        <f t="shared" si="49"/>
        <v>21754656</v>
      </c>
      <c r="L171" s="101">
        <f t="shared" si="50"/>
        <v>19337472</v>
      </c>
      <c r="M171" s="102">
        <f t="shared" si="51"/>
        <v>60500</v>
      </c>
      <c r="N171" s="88"/>
      <c r="O171" s="89"/>
      <c r="R171" s="89"/>
    </row>
    <row r="172" spans="1:18" s="90" customFormat="1" x14ac:dyDescent="0.25">
      <c r="A172" s="94">
        <v>164</v>
      </c>
      <c r="B172" s="95">
        <v>3004</v>
      </c>
      <c r="C172" s="95">
        <v>30</v>
      </c>
      <c r="D172" s="103" t="s">
        <v>13</v>
      </c>
      <c r="E172" s="104"/>
      <c r="F172" s="104"/>
      <c r="G172" s="105">
        <v>792</v>
      </c>
      <c r="H172" s="99">
        <f t="shared" si="47"/>
        <v>871.2</v>
      </c>
      <c r="I172" s="94">
        <f t="shared" si="53"/>
        <v>30520</v>
      </c>
      <c r="J172" s="100">
        <f t="shared" si="48"/>
        <v>24171840</v>
      </c>
      <c r="K172" s="101">
        <f t="shared" si="49"/>
        <v>21754656</v>
      </c>
      <c r="L172" s="101">
        <f t="shared" si="50"/>
        <v>19337472</v>
      </c>
      <c r="M172" s="102">
        <f t="shared" si="51"/>
        <v>60500</v>
      </c>
      <c r="N172" s="88"/>
      <c r="O172" s="89"/>
      <c r="R172" s="89"/>
    </row>
    <row r="173" spans="1:18" s="90" customFormat="1" x14ac:dyDescent="0.25">
      <c r="A173" s="94">
        <v>165</v>
      </c>
      <c r="B173" s="95">
        <v>3005</v>
      </c>
      <c r="C173" s="95">
        <v>30</v>
      </c>
      <c r="D173" s="103" t="s">
        <v>11</v>
      </c>
      <c r="E173" s="104"/>
      <c r="F173" s="104"/>
      <c r="G173" s="105">
        <v>1068</v>
      </c>
      <c r="H173" s="99">
        <f t="shared" si="47"/>
        <v>1174.8000000000002</v>
      </c>
      <c r="I173" s="94">
        <f t="shared" si="53"/>
        <v>30520</v>
      </c>
      <c r="J173" s="100">
        <f t="shared" si="48"/>
        <v>32595360</v>
      </c>
      <c r="K173" s="101">
        <f t="shared" si="49"/>
        <v>29335824</v>
      </c>
      <c r="L173" s="101">
        <f t="shared" si="50"/>
        <v>26076288</v>
      </c>
      <c r="M173" s="102">
        <f t="shared" si="51"/>
        <v>81500</v>
      </c>
      <c r="N173" s="88"/>
      <c r="O173" s="89"/>
      <c r="R173" s="89"/>
    </row>
    <row r="174" spans="1:18" s="90" customFormat="1" x14ac:dyDescent="0.25">
      <c r="A174" s="94">
        <v>166</v>
      </c>
      <c r="B174" s="95">
        <v>3006</v>
      </c>
      <c r="C174" s="95">
        <v>30</v>
      </c>
      <c r="D174" s="103" t="s">
        <v>13</v>
      </c>
      <c r="E174" s="104"/>
      <c r="F174" s="104"/>
      <c r="G174" s="105">
        <v>765</v>
      </c>
      <c r="H174" s="99">
        <f t="shared" si="47"/>
        <v>841.50000000000011</v>
      </c>
      <c r="I174" s="94">
        <f t="shared" si="53"/>
        <v>30520</v>
      </c>
      <c r="J174" s="100">
        <f t="shared" si="48"/>
        <v>23347800</v>
      </c>
      <c r="K174" s="101">
        <f t="shared" si="49"/>
        <v>21013020</v>
      </c>
      <c r="L174" s="101">
        <f t="shared" si="50"/>
        <v>18678240</v>
      </c>
      <c r="M174" s="102">
        <f t="shared" si="51"/>
        <v>58500</v>
      </c>
      <c r="N174" s="88"/>
      <c r="O174" s="89"/>
      <c r="R174" s="89"/>
    </row>
    <row r="175" spans="1:18" s="90" customFormat="1" x14ac:dyDescent="0.25">
      <c r="A175" s="94">
        <v>167</v>
      </c>
      <c r="B175" s="95">
        <v>3007</v>
      </c>
      <c r="C175" s="95">
        <v>30</v>
      </c>
      <c r="D175" s="103" t="s">
        <v>13</v>
      </c>
      <c r="E175" s="104"/>
      <c r="F175" s="104"/>
      <c r="G175" s="105">
        <v>748</v>
      </c>
      <c r="H175" s="99">
        <f t="shared" si="47"/>
        <v>822.80000000000007</v>
      </c>
      <c r="I175" s="94">
        <f t="shared" si="53"/>
        <v>30520</v>
      </c>
      <c r="J175" s="100">
        <f t="shared" si="48"/>
        <v>22828960</v>
      </c>
      <c r="K175" s="101">
        <f t="shared" si="49"/>
        <v>20546064</v>
      </c>
      <c r="L175" s="101">
        <f t="shared" si="50"/>
        <v>18263168</v>
      </c>
      <c r="M175" s="102">
        <f t="shared" si="51"/>
        <v>57000</v>
      </c>
      <c r="N175" s="88"/>
      <c r="O175" s="89"/>
      <c r="R175" s="89"/>
    </row>
    <row r="176" spans="1:18" s="90" customFormat="1" x14ac:dyDescent="0.25">
      <c r="A176" s="94">
        <v>168</v>
      </c>
      <c r="B176" s="95">
        <v>3008</v>
      </c>
      <c r="C176" s="95">
        <v>30</v>
      </c>
      <c r="D176" s="103" t="s">
        <v>13</v>
      </c>
      <c r="E176" s="104"/>
      <c r="F176" s="104"/>
      <c r="G176" s="105">
        <v>748</v>
      </c>
      <c r="H176" s="99">
        <f t="shared" si="47"/>
        <v>822.80000000000007</v>
      </c>
      <c r="I176" s="94">
        <f t="shared" si="53"/>
        <v>30520</v>
      </c>
      <c r="J176" s="100">
        <f t="shared" si="48"/>
        <v>22828960</v>
      </c>
      <c r="K176" s="101">
        <f t="shared" si="49"/>
        <v>20546064</v>
      </c>
      <c r="L176" s="101">
        <f t="shared" si="50"/>
        <v>18263168</v>
      </c>
      <c r="M176" s="102">
        <f t="shared" si="51"/>
        <v>57000</v>
      </c>
      <c r="N176" s="88"/>
      <c r="O176" s="89"/>
      <c r="R176" s="89"/>
    </row>
    <row r="177" spans="1:18" s="90" customFormat="1" x14ac:dyDescent="0.25">
      <c r="A177" s="94">
        <v>169</v>
      </c>
      <c r="B177" s="95">
        <v>3101</v>
      </c>
      <c r="C177" s="95">
        <v>31</v>
      </c>
      <c r="D177" s="96" t="s">
        <v>13</v>
      </c>
      <c r="E177" s="97"/>
      <c r="F177" s="97"/>
      <c r="G177" s="98">
        <v>785</v>
      </c>
      <c r="H177" s="99">
        <f t="shared" si="47"/>
        <v>863.50000000000011</v>
      </c>
      <c r="I177" s="94">
        <f>I176+120</f>
        <v>30640</v>
      </c>
      <c r="J177" s="100">
        <f t="shared" si="48"/>
        <v>24052400</v>
      </c>
      <c r="K177" s="101">
        <f t="shared" si="49"/>
        <v>21647160</v>
      </c>
      <c r="L177" s="101">
        <f t="shared" si="50"/>
        <v>19241920</v>
      </c>
      <c r="M177" s="102">
        <f t="shared" si="51"/>
        <v>60000</v>
      </c>
      <c r="N177" s="88"/>
      <c r="O177" s="89"/>
      <c r="R177" s="89"/>
    </row>
    <row r="178" spans="1:18" s="90" customFormat="1" x14ac:dyDescent="0.25">
      <c r="A178" s="94">
        <v>170</v>
      </c>
      <c r="B178" s="95">
        <v>3102</v>
      </c>
      <c r="C178" s="95">
        <v>31</v>
      </c>
      <c r="D178" s="103" t="s">
        <v>11</v>
      </c>
      <c r="E178" s="104"/>
      <c r="F178" s="104"/>
      <c r="G178" s="105">
        <v>1068</v>
      </c>
      <c r="H178" s="99">
        <f t="shared" si="47"/>
        <v>1174.8000000000002</v>
      </c>
      <c r="I178" s="94">
        <f t="shared" ref="I178:I184" si="54">I177</f>
        <v>30640</v>
      </c>
      <c r="J178" s="100">
        <f t="shared" si="48"/>
        <v>32723520</v>
      </c>
      <c r="K178" s="101">
        <f t="shared" si="49"/>
        <v>29451168</v>
      </c>
      <c r="L178" s="101">
        <f t="shared" si="50"/>
        <v>26178816</v>
      </c>
      <c r="M178" s="102">
        <f t="shared" si="51"/>
        <v>82000</v>
      </c>
      <c r="N178" s="88"/>
      <c r="O178" s="89"/>
      <c r="R178" s="89"/>
    </row>
    <row r="179" spans="1:18" s="90" customFormat="1" x14ac:dyDescent="0.25">
      <c r="A179" s="94">
        <v>171</v>
      </c>
      <c r="B179" s="95">
        <v>3103</v>
      </c>
      <c r="C179" s="95">
        <v>31</v>
      </c>
      <c r="D179" s="103" t="s">
        <v>13</v>
      </c>
      <c r="E179" s="104"/>
      <c r="F179" s="104"/>
      <c r="G179" s="105">
        <v>792</v>
      </c>
      <c r="H179" s="99">
        <f t="shared" si="47"/>
        <v>871.2</v>
      </c>
      <c r="I179" s="94">
        <f t="shared" si="54"/>
        <v>30640</v>
      </c>
      <c r="J179" s="100">
        <f t="shared" si="48"/>
        <v>24266880</v>
      </c>
      <c r="K179" s="101">
        <f t="shared" si="49"/>
        <v>21840192</v>
      </c>
      <c r="L179" s="101">
        <f t="shared" si="50"/>
        <v>19413504</v>
      </c>
      <c r="M179" s="102">
        <f t="shared" si="51"/>
        <v>60500</v>
      </c>
      <c r="N179" s="88"/>
      <c r="O179" s="89"/>
      <c r="R179" s="89"/>
    </row>
    <row r="180" spans="1:18" s="90" customFormat="1" x14ac:dyDescent="0.25">
      <c r="A180" s="94">
        <v>172</v>
      </c>
      <c r="B180" s="95">
        <v>3104</v>
      </c>
      <c r="C180" s="95">
        <v>31</v>
      </c>
      <c r="D180" s="103" t="s">
        <v>13</v>
      </c>
      <c r="E180" s="104"/>
      <c r="F180" s="104"/>
      <c r="G180" s="105">
        <v>792</v>
      </c>
      <c r="H180" s="99">
        <f t="shared" si="47"/>
        <v>871.2</v>
      </c>
      <c r="I180" s="94">
        <f t="shared" si="54"/>
        <v>30640</v>
      </c>
      <c r="J180" s="100">
        <f t="shared" si="48"/>
        <v>24266880</v>
      </c>
      <c r="K180" s="101">
        <f t="shared" si="49"/>
        <v>21840192</v>
      </c>
      <c r="L180" s="101">
        <f t="shared" si="50"/>
        <v>19413504</v>
      </c>
      <c r="M180" s="102">
        <f t="shared" si="51"/>
        <v>60500</v>
      </c>
      <c r="N180" s="88"/>
      <c r="O180" s="89"/>
      <c r="R180" s="89"/>
    </row>
    <row r="181" spans="1:18" s="90" customFormat="1" x14ac:dyDescent="0.25">
      <c r="A181" s="94">
        <v>173</v>
      </c>
      <c r="B181" s="95">
        <v>3105</v>
      </c>
      <c r="C181" s="95">
        <v>31</v>
      </c>
      <c r="D181" s="103" t="s">
        <v>11</v>
      </c>
      <c r="E181" s="104"/>
      <c r="F181" s="104"/>
      <c r="G181" s="105">
        <v>1068</v>
      </c>
      <c r="H181" s="99">
        <f t="shared" si="47"/>
        <v>1174.8000000000002</v>
      </c>
      <c r="I181" s="94">
        <f t="shared" si="54"/>
        <v>30640</v>
      </c>
      <c r="J181" s="100">
        <f t="shared" si="48"/>
        <v>32723520</v>
      </c>
      <c r="K181" s="101">
        <f t="shared" si="49"/>
        <v>29451168</v>
      </c>
      <c r="L181" s="101">
        <f t="shared" si="50"/>
        <v>26178816</v>
      </c>
      <c r="M181" s="102">
        <f t="shared" si="51"/>
        <v>82000</v>
      </c>
      <c r="N181" s="88"/>
      <c r="O181" s="89"/>
      <c r="R181" s="89"/>
    </row>
    <row r="182" spans="1:18" s="90" customFormat="1" x14ac:dyDescent="0.25">
      <c r="A182" s="94">
        <v>174</v>
      </c>
      <c r="B182" s="95">
        <v>3106</v>
      </c>
      <c r="C182" s="95">
        <v>31</v>
      </c>
      <c r="D182" s="103" t="s">
        <v>13</v>
      </c>
      <c r="E182" s="104"/>
      <c r="F182" s="104"/>
      <c r="G182" s="105">
        <v>765</v>
      </c>
      <c r="H182" s="99">
        <f t="shared" si="47"/>
        <v>841.50000000000011</v>
      </c>
      <c r="I182" s="94">
        <f t="shared" si="54"/>
        <v>30640</v>
      </c>
      <c r="J182" s="100">
        <f t="shared" si="48"/>
        <v>23439600</v>
      </c>
      <c r="K182" s="101">
        <f t="shared" si="49"/>
        <v>21095640</v>
      </c>
      <c r="L182" s="101">
        <f t="shared" si="50"/>
        <v>18751680</v>
      </c>
      <c r="M182" s="102">
        <f t="shared" si="51"/>
        <v>58500</v>
      </c>
      <c r="N182" s="88"/>
      <c r="O182" s="89"/>
      <c r="R182" s="89"/>
    </row>
    <row r="183" spans="1:18" s="90" customFormat="1" x14ac:dyDescent="0.25">
      <c r="A183" s="94">
        <v>175</v>
      </c>
      <c r="B183" s="95">
        <v>3107</v>
      </c>
      <c r="C183" s="95">
        <v>31</v>
      </c>
      <c r="D183" s="103" t="s">
        <v>13</v>
      </c>
      <c r="E183" s="104"/>
      <c r="F183" s="104"/>
      <c r="G183" s="105">
        <v>748</v>
      </c>
      <c r="H183" s="99">
        <f t="shared" si="47"/>
        <v>822.80000000000007</v>
      </c>
      <c r="I183" s="94">
        <f t="shared" si="54"/>
        <v>30640</v>
      </c>
      <c r="J183" s="100">
        <f t="shared" si="48"/>
        <v>22918720</v>
      </c>
      <c r="K183" s="101">
        <f t="shared" si="49"/>
        <v>20626848</v>
      </c>
      <c r="L183" s="101">
        <f t="shared" si="50"/>
        <v>18334976</v>
      </c>
      <c r="M183" s="102">
        <f t="shared" si="51"/>
        <v>57500</v>
      </c>
      <c r="N183" s="88"/>
      <c r="O183" s="89"/>
      <c r="R183" s="89"/>
    </row>
    <row r="184" spans="1:18" s="90" customFormat="1" x14ac:dyDescent="0.25">
      <c r="A184" s="94">
        <v>176</v>
      </c>
      <c r="B184" s="95">
        <v>3108</v>
      </c>
      <c r="C184" s="95">
        <v>31</v>
      </c>
      <c r="D184" s="103" t="s">
        <v>13</v>
      </c>
      <c r="E184" s="104"/>
      <c r="F184" s="104"/>
      <c r="G184" s="105">
        <v>748</v>
      </c>
      <c r="H184" s="99">
        <f t="shared" si="47"/>
        <v>822.80000000000007</v>
      </c>
      <c r="I184" s="94">
        <f t="shared" si="54"/>
        <v>30640</v>
      </c>
      <c r="J184" s="100">
        <f t="shared" si="48"/>
        <v>22918720</v>
      </c>
      <c r="K184" s="101">
        <f t="shared" si="49"/>
        <v>20626848</v>
      </c>
      <c r="L184" s="101">
        <f t="shared" si="50"/>
        <v>18334976</v>
      </c>
      <c r="M184" s="102">
        <f t="shared" si="51"/>
        <v>57500</v>
      </c>
      <c r="N184" s="88"/>
      <c r="O184" s="89"/>
      <c r="R184" s="89"/>
    </row>
    <row r="185" spans="1:18" s="90" customFormat="1" x14ac:dyDescent="0.25">
      <c r="A185" s="94">
        <v>177</v>
      </c>
      <c r="B185" s="95">
        <v>3201</v>
      </c>
      <c r="C185" s="95">
        <v>32</v>
      </c>
      <c r="D185" s="96" t="s">
        <v>13</v>
      </c>
      <c r="E185" s="97"/>
      <c r="F185" s="97"/>
      <c r="G185" s="98">
        <v>785</v>
      </c>
      <c r="H185" s="99">
        <f t="shared" si="47"/>
        <v>863.50000000000011</v>
      </c>
      <c r="I185" s="94">
        <f>I184+120</f>
        <v>30760</v>
      </c>
      <c r="J185" s="100">
        <f t="shared" si="48"/>
        <v>24146600</v>
      </c>
      <c r="K185" s="101">
        <f t="shared" si="49"/>
        <v>21731940</v>
      </c>
      <c r="L185" s="101">
        <f t="shared" si="50"/>
        <v>19317280</v>
      </c>
      <c r="M185" s="102">
        <f t="shared" si="51"/>
        <v>60500</v>
      </c>
      <c r="N185" s="88"/>
      <c r="O185" s="89"/>
      <c r="R185" s="89"/>
    </row>
    <row r="186" spans="1:18" s="90" customFormat="1" x14ac:dyDescent="0.25">
      <c r="A186" s="94">
        <v>178</v>
      </c>
      <c r="B186" s="95">
        <v>3202</v>
      </c>
      <c r="C186" s="95">
        <v>32</v>
      </c>
      <c r="D186" s="103" t="s">
        <v>11</v>
      </c>
      <c r="E186" s="104"/>
      <c r="F186" s="104"/>
      <c r="G186" s="105">
        <v>1068</v>
      </c>
      <c r="H186" s="99">
        <f t="shared" si="47"/>
        <v>1174.8000000000002</v>
      </c>
      <c r="I186" s="94">
        <f t="shared" ref="I186:I192" si="55">I185</f>
        <v>30760</v>
      </c>
      <c r="J186" s="100">
        <f t="shared" si="48"/>
        <v>32851680</v>
      </c>
      <c r="K186" s="101">
        <f t="shared" si="49"/>
        <v>29566512</v>
      </c>
      <c r="L186" s="101">
        <f t="shared" si="50"/>
        <v>26281344</v>
      </c>
      <c r="M186" s="102">
        <f t="shared" si="51"/>
        <v>82000</v>
      </c>
      <c r="N186" s="88"/>
      <c r="O186" s="89"/>
      <c r="R186" s="89"/>
    </row>
    <row r="187" spans="1:18" s="90" customFormat="1" x14ac:dyDescent="0.25">
      <c r="A187" s="94">
        <v>179</v>
      </c>
      <c r="B187" s="95">
        <v>3203</v>
      </c>
      <c r="C187" s="95">
        <v>32</v>
      </c>
      <c r="D187" s="103" t="s">
        <v>13</v>
      </c>
      <c r="E187" s="104"/>
      <c r="F187" s="104"/>
      <c r="G187" s="105">
        <v>792</v>
      </c>
      <c r="H187" s="99">
        <f t="shared" si="47"/>
        <v>871.2</v>
      </c>
      <c r="I187" s="94">
        <f t="shared" si="55"/>
        <v>30760</v>
      </c>
      <c r="J187" s="100">
        <f t="shared" si="48"/>
        <v>24361920</v>
      </c>
      <c r="K187" s="101">
        <f t="shared" si="49"/>
        <v>21925728</v>
      </c>
      <c r="L187" s="101">
        <f t="shared" si="50"/>
        <v>19489536</v>
      </c>
      <c r="M187" s="102">
        <f t="shared" si="51"/>
        <v>61000</v>
      </c>
      <c r="N187" s="88"/>
      <c r="O187" s="89"/>
      <c r="R187" s="89"/>
    </row>
    <row r="188" spans="1:18" s="90" customFormat="1" x14ac:dyDescent="0.25">
      <c r="A188" s="94">
        <v>180</v>
      </c>
      <c r="B188" s="95">
        <v>3204</v>
      </c>
      <c r="C188" s="95">
        <v>32</v>
      </c>
      <c r="D188" s="103" t="s">
        <v>13</v>
      </c>
      <c r="E188" s="104"/>
      <c r="F188" s="104"/>
      <c r="G188" s="105">
        <v>792</v>
      </c>
      <c r="H188" s="99">
        <f t="shared" si="47"/>
        <v>871.2</v>
      </c>
      <c r="I188" s="94">
        <f t="shared" si="55"/>
        <v>30760</v>
      </c>
      <c r="J188" s="100">
        <f t="shared" si="48"/>
        <v>24361920</v>
      </c>
      <c r="K188" s="101">
        <f t="shared" si="49"/>
        <v>21925728</v>
      </c>
      <c r="L188" s="101">
        <f t="shared" si="50"/>
        <v>19489536</v>
      </c>
      <c r="M188" s="102">
        <f t="shared" si="51"/>
        <v>61000</v>
      </c>
      <c r="N188" s="88"/>
      <c r="O188" s="89"/>
      <c r="R188" s="89"/>
    </row>
    <row r="189" spans="1:18" s="90" customFormat="1" x14ac:dyDescent="0.25">
      <c r="A189" s="94">
        <v>181</v>
      </c>
      <c r="B189" s="95">
        <v>3205</v>
      </c>
      <c r="C189" s="95">
        <v>32</v>
      </c>
      <c r="D189" s="103" t="s">
        <v>11</v>
      </c>
      <c r="E189" s="104"/>
      <c r="F189" s="104"/>
      <c r="G189" s="105">
        <v>1068</v>
      </c>
      <c r="H189" s="99">
        <f t="shared" si="47"/>
        <v>1174.8000000000002</v>
      </c>
      <c r="I189" s="94">
        <f t="shared" si="55"/>
        <v>30760</v>
      </c>
      <c r="J189" s="100">
        <f t="shared" si="48"/>
        <v>32851680</v>
      </c>
      <c r="K189" s="101">
        <f t="shared" si="49"/>
        <v>29566512</v>
      </c>
      <c r="L189" s="101">
        <f t="shared" si="50"/>
        <v>26281344</v>
      </c>
      <c r="M189" s="102">
        <f t="shared" si="51"/>
        <v>82000</v>
      </c>
      <c r="N189" s="88"/>
      <c r="O189" s="89"/>
      <c r="R189" s="89"/>
    </row>
    <row r="190" spans="1:18" s="90" customFormat="1" x14ac:dyDescent="0.25">
      <c r="A190" s="94">
        <v>182</v>
      </c>
      <c r="B190" s="95">
        <v>3206</v>
      </c>
      <c r="C190" s="95">
        <v>32</v>
      </c>
      <c r="D190" s="103" t="s">
        <v>13</v>
      </c>
      <c r="E190" s="104"/>
      <c r="F190" s="104"/>
      <c r="G190" s="105">
        <v>765</v>
      </c>
      <c r="H190" s="99">
        <f t="shared" si="47"/>
        <v>841.50000000000011</v>
      </c>
      <c r="I190" s="94">
        <f t="shared" si="55"/>
        <v>30760</v>
      </c>
      <c r="J190" s="100">
        <f t="shared" si="48"/>
        <v>23531400</v>
      </c>
      <c r="K190" s="101">
        <f t="shared" si="49"/>
        <v>21178260</v>
      </c>
      <c r="L190" s="101">
        <f t="shared" si="50"/>
        <v>18825120</v>
      </c>
      <c r="M190" s="102">
        <f t="shared" si="51"/>
        <v>59000</v>
      </c>
      <c r="N190" s="88"/>
      <c r="O190" s="89"/>
      <c r="R190" s="89"/>
    </row>
    <row r="191" spans="1:18" s="90" customFormat="1" x14ac:dyDescent="0.25">
      <c r="A191" s="94">
        <v>183</v>
      </c>
      <c r="B191" s="95">
        <v>3207</v>
      </c>
      <c r="C191" s="95">
        <v>32</v>
      </c>
      <c r="D191" s="103" t="s">
        <v>13</v>
      </c>
      <c r="E191" s="104"/>
      <c r="F191" s="104"/>
      <c r="G191" s="105">
        <v>748</v>
      </c>
      <c r="H191" s="99">
        <f t="shared" si="47"/>
        <v>822.80000000000007</v>
      </c>
      <c r="I191" s="94">
        <f t="shared" si="55"/>
        <v>30760</v>
      </c>
      <c r="J191" s="100">
        <f t="shared" si="48"/>
        <v>23008480</v>
      </c>
      <c r="K191" s="101">
        <f t="shared" si="49"/>
        <v>20707632</v>
      </c>
      <c r="L191" s="101">
        <f t="shared" si="50"/>
        <v>18406784</v>
      </c>
      <c r="M191" s="102">
        <f t="shared" si="51"/>
        <v>57500</v>
      </c>
      <c r="N191" s="88"/>
      <c r="O191" s="89"/>
      <c r="R191" s="89"/>
    </row>
    <row r="192" spans="1:18" s="90" customFormat="1" x14ac:dyDescent="0.25">
      <c r="A192" s="94">
        <v>184</v>
      </c>
      <c r="B192" s="95">
        <v>3208</v>
      </c>
      <c r="C192" s="95">
        <v>32</v>
      </c>
      <c r="D192" s="103" t="s">
        <v>13</v>
      </c>
      <c r="E192" s="104"/>
      <c r="F192" s="104"/>
      <c r="G192" s="105">
        <v>748</v>
      </c>
      <c r="H192" s="99">
        <f t="shared" si="47"/>
        <v>822.80000000000007</v>
      </c>
      <c r="I192" s="94">
        <f t="shared" si="55"/>
        <v>30760</v>
      </c>
      <c r="J192" s="100">
        <f t="shared" si="48"/>
        <v>23008480</v>
      </c>
      <c r="K192" s="101">
        <f t="shared" si="49"/>
        <v>20707632</v>
      </c>
      <c r="L192" s="101">
        <f t="shared" si="50"/>
        <v>18406784</v>
      </c>
      <c r="M192" s="102">
        <f t="shared" si="51"/>
        <v>57500</v>
      </c>
      <c r="N192" s="88"/>
      <c r="O192" s="89"/>
      <c r="R192" s="89"/>
    </row>
    <row r="193" spans="1:18" s="90" customFormat="1" x14ac:dyDescent="0.25">
      <c r="A193" s="94">
        <v>185</v>
      </c>
      <c r="B193" s="95">
        <v>3301</v>
      </c>
      <c r="C193" s="95">
        <v>33</v>
      </c>
      <c r="D193" s="96" t="s">
        <v>13</v>
      </c>
      <c r="E193" s="97"/>
      <c r="F193" s="97"/>
      <c r="G193" s="98">
        <v>785</v>
      </c>
      <c r="H193" s="99">
        <f t="shared" si="47"/>
        <v>863.50000000000011</v>
      </c>
      <c r="I193" s="94">
        <f>I192+120</f>
        <v>30880</v>
      </c>
      <c r="J193" s="100">
        <f t="shared" si="48"/>
        <v>24240800</v>
      </c>
      <c r="K193" s="101">
        <f t="shared" si="49"/>
        <v>21816720</v>
      </c>
      <c r="L193" s="101">
        <f t="shared" si="50"/>
        <v>19392640</v>
      </c>
      <c r="M193" s="102">
        <f t="shared" si="51"/>
        <v>60500</v>
      </c>
      <c r="N193" s="88"/>
      <c r="O193" s="89"/>
      <c r="R193" s="89"/>
    </row>
    <row r="194" spans="1:18" s="90" customFormat="1" x14ac:dyDescent="0.25">
      <c r="A194" s="94">
        <v>186</v>
      </c>
      <c r="B194" s="95">
        <v>3302</v>
      </c>
      <c r="C194" s="95">
        <v>33</v>
      </c>
      <c r="D194" s="103" t="s">
        <v>11</v>
      </c>
      <c r="E194" s="104"/>
      <c r="F194" s="104"/>
      <c r="G194" s="105">
        <v>1068</v>
      </c>
      <c r="H194" s="99">
        <f t="shared" si="47"/>
        <v>1174.8000000000002</v>
      </c>
      <c r="I194" s="94">
        <f t="shared" ref="I194:I200" si="56">I193</f>
        <v>30880</v>
      </c>
      <c r="J194" s="100">
        <f t="shared" si="48"/>
        <v>32979840</v>
      </c>
      <c r="K194" s="101">
        <f t="shared" si="49"/>
        <v>29681856</v>
      </c>
      <c r="L194" s="101">
        <f t="shared" si="50"/>
        <v>26383872</v>
      </c>
      <c r="M194" s="102">
        <f t="shared" si="51"/>
        <v>82500</v>
      </c>
      <c r="N194" s="88"/>
      <c r="O194" s="89"/>
      <c r="R194" s="89"/>
    </row>
    <row r="195" spans="1:18" s="90" customFormat="1" x14ac:dyDescent="0.25">
      <c r="A195" s="94">
        <v>187</v>
      </c>
      <c r="B195" s="95">
        <v>3303</v>
      </c>
      <c r="C195" s="95">
        <v>33</v>
      </c>
      <c r="D195" s="103" t="s">
        <v>13</v>
      </c>
      <c r="E195" s="104"/>
      <c r="F195" s="104"/>
      <c r="G195" s="105">
        <v>792</v>
      </c>
      <c r="H195" s="99">
        <f t="shared" si="47"/>
        <v>871.2</v>
      </c>
      <c r="I195" s="94">
        <f t="shared" si="56"/>
        <v>30880</v>
      </c>
      <c r="J195" s="100">
        <f t="shared" si="48"/>
        <v>24456960</v>
      </c>
      <c r="K195" s="101">
        <f t="shared" si="49"/>
        <v>22011264</v>
      </c>
      <c r="L195" s="101">
        <f t="shared" si="50"/>
        <v>19565568</v>
      </c>
      <c r="M195" s="102">
        <f t="shared" si="51"/>
        <v>61000</v>
      </c>
      <c r="N195" s="88"/>
      <c r="O195" s="89"/>
      <c r="R195" s="89"/>
    </row>
    <row r="196" spans="1:18" s="90" customFormat="1" x14ac:dyDescent="0.25">
      <c r="A196" s="94">
        <v>188</v>
      </c>
      <c r="B196" s="95">
        <v>3304</v>
      </c>
      <c r="C196" s="95">
        <v>33</v>
      </c>
      <c r="D196" s="103" t="s">
        <v>13</v>
      </c>
      <c r="E196" s="104"/>
      <c r="F196" s="104"/>
      <c r="G196" s="105">
        <v>792</v>
      </c>
      <c r="H196" s="99">
        <f t="shared" si="47"/>
        <v>871.2</v>
      </c>
      <c r="I196" s="94">
        <f t="shared" si="56"/>
        <v>30880</v>
      </c>
      <c r="J196" s="100">
        <f t="shared" si="48"/>
        <v>24456960</v>
      </c>
      <c r="K196" s="101">
        <f t="shared" si="49"/>
        <v>22011264</v>
      </c>
      <c r="L196" s="101">
        <f t="shared" si="50"/>
        <v>19565568</v>
      </c>
      <c r="M196" s="102">
        <f t="shared" si="51"/>
        <v>61000</v>
      </c>
      <c r="N196" s="88"/>
      <c r="O196" s="89"/>
      <c r="R196" s="89"/>
    </row>
    <row r="197" spans="1:18" s="90" customFormat="1" x14ac:dyDescent="0.25">
      <c r="A197" s="94">
        <v>189</v>
      </c>
      <c r="B197" s="95">
        <v>3305</v>
      </c>
      <c r="C197" s="95">
        <v>33</v>
      </c>
      <c r="D197" s="103" t="s">
        <v>11</v>
      </c>
      <c r="E197" s="104"/>
      <c r="F197" s="104"/>
      <c r="G197" s="105">
        <v>1068</v>
      </c>
      <c r="H197" s="99">
        <f t="shared" si="47"/>
        <v>1174.8000000000002</v>
      </c>
      <c r="I197" s="94">
        <f t="shared" si="56"/>
        <v>30880</v>
      </c>
      <c r="J197" s="100">
        <f t="shared" si="48"/>
        <v>32979840</v>
      </c>
      <c r="K197" s="101">
        <f t="shared" si="49"/>
        <v>29681856</v>
      </c>
      <c r="L197" s="101">
        <f t="shared" si="50"/>
        <v>26383872</v>
      </c>
      <c r="M197" s="102">
        <f t="shared" si="51"/>
        <v>82500</v>
      </c>
      <c r="N197" s="88"/>
      <c r="O197" s="89"/>
      <c r="R197" s="89"/>
    </row>
    <row r="198" spans="1:18" s="90" customFormat="1" x14ac:dyDescent="0.25">
      <c r="A198" s="94">
        <v>190</v>
      </c>
      <c r="B198" s="95">
        <v>3306</v>
      </c>
      <c r="C198" s="95">
        <v>33</v>
      </c>
      <c r="D198" s="103" t="s">
        <v>13</v>
      </c>
      <c r="E198" s="104"/>
      <c r="F198" s="104"/>
      <c r="G198" s="105">
        <v>765</v>
      </c>
      <c r="H198" s="99">
        <f t="shared" si="47"/>
        <v>841.50000000000011</v>
      </c>
      <c r="I198" s="94">
        <f t="shared" si="56"/>
        <v>30880</v>
      </c>
      <c r="J198" s="100">
        <f t="shared" si="48"/>
        <v>23623200</v>
      </c>
      <c r="K198" s="101">
        <f t="shared" si="49"/>
        <v>21260880</v>
      </c>
      <c r="L198" s="101">
        <f t="shared" si="50"/>
        <v>18898560</v>
      </c>
      <c r="M198" s="102">
        <f t="shared" si="51"/>
        <v>59000</v>
      </c>
      <c r="N198" s="88"/>
      <c r="O198" s="89"/>
      <c r="R198" s="89"/>
    </row>
    <row r="199" spans="1:18" s="90" customFormat="1" x14ac:dyDescent="0.25">
      <c r="A199" s="94">
        <v>191</v>
      </c>
      <c r="B199" s="95">
        <v>3307</v>
      </c>
      <c r="C199" s="95">
        <v>33</v>
      </c>
      <c r="D199" s="103" t="s">
        <v>13</v>
      </c>
      <c r="E199" s="104"/>
      <c r="F199" s="104"/>
      <c r="G199" s="105">
        <v>748</v>
      </c>
      <c r="H199" s="99">
        <f t="shared" si="47"/>
        <v>822.80000000000007</v>
      </c>
      <c r="I199" s="94">
        <f t="shared" si="56"/>
        <v>30880</v>
      </c>
      <c r="J199" s="100">
        <f t="shared" si="48"/>
        <v>23098240</v>
      </c>
      <c r="K199" s="101">
        <f t="shared" si="49"/>
        <v>20788416</v>
      </c>
      <c r="L199" s="101">
        <f t="shared" si="50"/>
        <v>18478592</v>
      </c>
      <c r="M199" s="102">
        <f t="shared" si="51"/>
        <v>57500</v>
      </c>
      <c r="N199" s="88"/>
      <c r="O199" s="89"/>
      <c r="R199" s="89"/>
    </row>
    <row r="200" spans="1:18" s="90" customFormat="1" x14ac:dyDescent="0.25">
      <c r="A200" s="94">
        <v>192</v>
      </c>
      <c r="B200" s="95">
        <v>3308</v>
      </c>
      <c r="C200" s="95">
        <v>33</v>
      </c>
      <c r="D200" s="103" t="s">
        <v>13</v>
      </c>
      <c r="E200" s="104"/>
      <c r="F200" s="104"/>
      <c r="G200" s="105">
        <v>748</v>
      </c>
      <c r="H200" s="99">
        <f t="shared" si="47"/>
        <v>822.80000000000007</v>
      </c>
      <c r="I200" s="94">
        <f t="shared" si="56"/>
        <v>30880</v>
      </c>
      <c r="J200" s="100">
        <f t="shared" si="48"/>
        <v>23098240</v>
      </c>
      <c r="K200" s="101">
        <f t="shared" si="49"/>
        <v>20788416</v>
      </c>
      <c r="L200" s="101">
        <f t="shared" si="50"/>
        <v>18478592</v>
      </c>
      <c r="M200" s="102">
        <f t="shared" si="51"/>
        <v>57500</v>
      </c>
      <c r="N200" s="88"/>
      <c r="O200" s="89"/>
      <c r="R200" s="89"/>
    </row>
    <row r="201" spans="1:18" s="90" customFormat="1" x14ac:dyDescent="0.25">
      <c r="A201" s="94">
        <v>193</v>
      </c>
      <c r="B201" s="95">
        <v>3401</v>
      </c>
      <c r="C201" s="95">
        <v>34</v>
      </c>
      <c r="D201" s="96" t="s">
        <v>13</v>
      </c>
      <c r="E201" s="97"/>
      <c r="F201" s="97"/>
      <c r="G201" s="98">
        <v>785</v>
      </c>
      <c r="H201" s="99">
        <f t="shared" si="47"/>
        <v>863.50000000000011</v>
      </c>
      <c r="I201" s="94">
        <f>I200+120</f>
        <v>31000</v>
      </c>
      <c r="J201" s="100">
        <f t="shared" si="48"/>
        <v>24335000</v>
      </c>
      <c r="K201" s="101">
        <f t="shared" si="49"/>
        <v>21901500</v>
      </c>
      <c r="L201" s="101">
        <f t="shared" si="50"/>
        <v>19468000</v>
      </c>
      <c r="M201" s="102">
        <f t="shared" si="51"/>
        <v>61000</v>
      </c>
      <c r="N201" s="88"/>
      <c r="O201" s="89"/>
      <c r="R201" s="89"/>
    </row>
    <row r="202" spans="1:18" s="90" customFormat="1" x14ac:dyDescent="0.25">
      <c r="A202" s="94">
        <v>194</v>
      </c>
      <c r="B202" s="95">
        <v>3402</v>
      </c>
      <c r="C202" s="95">
        <v>34</v>
      </c>
      <c r="D202" s="103" t="s">
        <v>11</v>
      </c>
      <c r="E202" s="104"/>
      <c r="F202" s="104"/>
      <c r="G202" s="105">
        <v>1068</v>
      </c>
      <c r="H202" s="99">
        <f t="shared" si="47"/>
        <v>1174.8000000000002</v>
      </c>
      <c r="I202" s="94">
        <f t="shared" ref="I202:I208" si="57">I201</f>
        <v>31000</v>
      </c>
      <c r="J202" s="100">
        <f t="shared" si="48"/>
        <v>33108000</v>
      </c>
      <c r="K202" s="101">
        <f t="shared" si="49"/>
        <v>29797200</v>
      </c>
      <c r="L202" s="101">
        <f t="shared" si="50"/>
        <v>26486400</v>
      </c>
      <c r="M202" s="102">
        <f t="shared" si="51"/>
        <v>83000</v>
      </c>
      <c r="N202" s="88"/>
      <c r="O202" s="89"/>
      <c r="R202" s="89"/>
    </row>
    <row r="203" spans="1:18" s="90" customFormat="1" x14ac:dyDescent="0.25">
      <c r="A203" s="94">
        <v>195</v>
      </c>
      <c r="B203" s="95">
        <v>3403</v>
      </c>
      <c r="C203" s="95">
        <v>34</v>
      </c>
      <c r="D203" s="103" t="s">
        <v>13</v>
      </c>
      <c r="E203" s="104"/>
      <c r="F203" s="104"/>
      <c r="G203" s="105">
        <v>792</v>
      </c>
      <c r="H203" s="99">
        <f t="shared" si="47"/>
        <v>871.2</v>
      </c>
      <c r="I203" s="94">
        <f t="shared" si="57"/>
        <v>31000</v>
      </c>
      <c r="J203" s="100">
        <f t="shared" si="48"/>
        <v>24552000</v>
      </c>
      <c r="K203" s="101">
        <f t="shared" si="49"/>
        <v>22096800</v>
      </c>
      <c r="L203" s="101">
        <f t="shared" si="50"/>
        <v>19641600</v>
      </c>
      <c r="M203" s="102">
        <f t="shared" si="51"/>
        <v>61500</v>
      </c>
      <c r="N203" s="88"/>
      <c r="O203" s="89"/>
      <c r="R203" s="89"/>
    </row>
    <row r="204" spans="1:18" s="90" customFormat="1" x14ac:dyDescent="0.25">
      <c r="A204" s="94">
        <v>196</v>
      </c>
      <c r="B204" s="95">
        <v>3404</v>
      </c>
      <c r="C204" s="95">
        <v>34</v>
      </c>
      <c r="D204" s="103" t="s">
        <v>13</v>
      </c>
      <c r="E204" s="104"/>
      <c r="F204" s="104"/>
      <c r="G204" s="105">
        <v>792</v>
      </c>
      <c r="H204" s="99">
        <f t="shared" si="47"/>
        <v>871.2</v>
      </c>
      <c r="I204" s="94">
        <f t="shared" si="57"/>
        <v>31000</v>
      </c>
      <c r="J204" s="100">
        <f t="shared" si="48"/>
        <v>24552000</v>
      </c>
      <c r="K204" s="101">
        <f t="shared" si="49"/>
        <v>22096800</v>
      </c>
      <c r="L204" s="101">
        <f t="shared" si="50"/>
        <v>19641600</v>
      </c>
      <c r="M204" s="102">
        <f t="shared" si="51"/>
        <v>61500</v>
      </c>
      <c r="N204" s="88"/>
      <c r="O204" s="89"/>
      <c r="R204" s="89"/>
    </row>
    <row r="205" spans="1:18" s="90" customFormat="1" x14ac:dyDescent="0.25">
      <c r="A205" s="94">
        <v>197</v>
      </c>
      <c r="B205" s="95">
        <v>3405</v>
      </c>
      <c r="C205" s="95">
        <v>34</v>
      </c>
      <c r="D205" s="103" t="s">
        <v>11</v>
      </c>
      <c r="E205" s="104"/>
      <c r="F205" s="104"/>
      <c r="G205" s="105">
        <v>1068</v>
      </c>
      <c r="H205" s="99">
        <f t="shared" si="47"/>
        <v>1174.8000000000002</v>
      </c>
      <c r="I205" s="94">
        <f t="shared" si="57"/>
        <v>31000</v>
      </c>
      <c r="J205" s="100">
        <f t="shared" si="48"/>
        <v>33108000</v>
      </c>
      <c r="K205" s="101">
        <f t="shared" si="49"/>
        <v>29797200</v>
      </c>
      <c r="L205" s="101">
        <f t="shared" si="50"/>
        <v>26486400</v>
      </c>
      <c r="M205" s="102">
        <f t="shared" si="51"/>
        <v>83000</v>
      </c>
      <c r="N205" s="88"/>
      <c r="O205" s="89"/>
      <c r="R205" s="89"/>
    </row>
    <row r="206" spans="1:18" s="90" customFormat="1" x14ac:dyDescent="0.25">
      <c r="A206" s="94">
        <v>198</v>
      </c>
      <c r="B206" s="95">
        <v>3406</v>
      </c>
      <c r="C206" s="95">
        <v>34</v>
      </c>
      <c r="D206" s="103" t="s">
        <v>13</v>
      </c>
      <c r="E206" s="104"/>
      <c r="F206" s="104"/>
      <c r="G206" s="105">
        <v>765</v>
      </c>
      <c r="H206" s="99">
        <f t="shared" si="47"/>
        <v>841.50000000000011</v>
      </c>
      <c r="I206" s="94">
        <f t="shared" si="57"/>
        <v>31000</v>
      </c>
      <c r="J206" s="100">
        <f t="shared" si="48"/>
        <v>23715000</v>
      </c>
      <c r="K206" s="101">
        <f t="shared" si="49"/>
        <v>21343500</v>
      </c>
      <c r="L206" s="101">
        <f t="shared" si="50"/>
        <v>18972000</v>
      </c>
      <c r="M206" s="102">
        <f t="shared" si="51"/>
        <v>59500</v>
      </c>
      <c r="N206" s="88"/>
      <c r="O206" s="89"/>
      <c r="R206" s="89"/>
    </row>
    <row r="207" spans="1:18" s="90" customFormat="1" x14ac:dyDescent="0.25">
      <c r="A207" s="94">
        <v>199</v>
      </c>
      <c r="B207" s="95">
        <v>3407</v>
      </c>
      <c r="C207" s="95">
        <v>34</v>
      </c>
      <c r="D207" s="103" t="s">
        <v>13</v>
      </c>
      <c r="E207" s="104"/>
      <c r="F207" s="104"/>
      <c r="G207" s="105">
        <v>748</v>
      </c>
      <c r="H207" s="99">
        <f t="shared" si="47"/>
        <v>822.80000000000007</v>
      </c>
      <c r="I207" s="94">
        <f t="shared" si="57"/>
        <v>31000</v>
      </c>
      <c r="J207" s="100">
        <f t="shared" si="48"/>
        <v>23188000</v>
      </c>
      <c r="K207" s="101">
        <f t="shared" si="49"/>
        <v>20869200</v>
      </c>
      <c r="L207" s="101">
        <f t="shared" si="50"/>
        <v>18550400</v>
      </c>
      <c r="M207" s="102">
        <f t="shared" si="51"/>
        <v>58000</v>
      </c>
      <c r="N207" s="88"/>
      <c r="O207" s="89"/>
      <c r="R207" s="89"/>
    </row>
    <row r="208" spans="1:18" s="90" customFormat="1" x14ac:dyDescent="0.25">
      <c r="A208" s="94">
        <v>200</v>
      </c>
      <c r="B208" s="95">
        <v>3408</v>
      </c>
      <c r="C208" s="95">
        <v>34</v>
      </c>
      <c r="D208" s="103" t="s">
        <v>13</v>
      </c>
      <c r="E208" s="104"/>
      <c r="F208" s="104"/>
      <c r="G208" s="105">
        <v>748</v>
      </c>
      <c r="H208" s="99">
        <f t="shared" si="47"/>
        <v>822.80000000000007</v>
      </c>
      <c r="I208" s="94">
        <f t="shared" si="57"/>
        <v>31000</v>
      </c>
      <c r="J208" s="100">
        <f t="shared" si="48"/>
        <v>23188000</v>
      </c>
      <c r="K208" s="101">
        <f t="shared" si="49"/>
        <v>20869200</v>
      </c>
      <c r="L208" s="101">
        <f t="shared" si="50"/>
        <v>18550400</v>
      </c>
      <c r="M208" s="102">
        <f t="shared" si="51"/>
        <v>58000</v>
      </c>
      <c r="N208" s="88"/>
      <c r="O208" s="89"/>
      <c r="R208" s="89"/>
    </row>
    <row r="209" spans="1:18" s="90" customFormat="1" x14ac:dyDescent="0.25">
      <c r="A209" s="94">
        <v>201</v>
      </c>
      <c r="B209" s="95">
        <v>3501</v>
      </c>
      <c r="C209" s="95">
        <v>35</v>
      </c>
      <c r="D209" s="96" t="s">
        <v>13</v>
      </c>
      <c r="E209" s="97"/>
      <c r="F209" s="97"/>
      <c r="G209" s="98">
        <v>785</v>
      </c>
      <c r="H209" s="99">
        <f t="shared" si="47"/>
        <v>863.50000000000011</v>
      </c>
      <c r="I209" s="94">
        <f>I208+120</f>
        <v>31120</v>
      </c>
      <c r="J209" s="100">
        <f t="shared" si="48"/>
        <v>24429200</v>
      </c>
      <c r="K209" s="101">
        <f t="shared" si="49"/>
        <v>21986280</v>
      </c>
      <c r="L209" s="101">
        <f t="shared" si="50"/>
        <v>19543360</v>
      </c>
      <c r="M209" s="102">
        <f t="shared" si="51"/>
        <v>61000</v>
      </c>
      <c r="N209" s="88"/>
      <c r="O209" s="89"/>
      <c r="R209" s="89"/>
    </row>
    <row r="210" spans="1:18" s="90" customFormat="1" x14ac:dyDescent="0.25">
      <c r="A210" s="94">
        <v>202</v>
      </c>
      <c r="B210" s="95">
        <v>3502</v>
      </c>
      <c r="C210" s="95">
        <v>35</v>
      </c>
      <c r="D210" s="103" t="s">
        <v>11</v>
      </c>
      <c r="E210" s="104"/>
      <c r="F210" s="104"/>
      <c r="G210" s="105">
        <v>1068</v>
      </c>
      <c r="H210" s="99">
        <f t="shared" si="47"/>
        <v>1174.8000000000002</v>
      </c>
      <c r="I210" s="94">
        <f t="shared" ref="I210:I216" si="58">I209</f>
        <v>31120</v>
      </c>
      <c r="J210" s="100">
        <f t="shared" si="48"/>
        <v>33236160</v>
      </c>
      <c r="K210" s="101">
        <f t="shared" si="49"/>
        <v>29912544</v>
      </c>
      <c r="L210" s="101">
        <f t="shared" si="50"/>
        <v>26588928</v>
      </c>
      <c r="M210" s="102">
        <f t="shared" si="51"/>
        <v>83000</v>
      </c>
      <c r="N210" s="88"/>
      <c r="O210" s="89"/>
      <c r="R210" s="89"/>
    </row>
    <row r="211" spans="1:18" s="90" customFormat="1" x14ac:dyDescent="0.25">
      <c r="A211" s="94">
        <v>203</v>
      </c>
      <c r="B211" s="95">
        <v>3503</v>
      </c>
      <c r="C211" s="95">
        <v>35</v>
      </c>
      <c r="D211" s="103" t="s">
        <v>13</v>
      </c>
      <c r="E211" s="104"/>
      <c r="F211" s="104"/>
      <c r="G211" s="105">
        <v>792</v>
      </c>
      <c r="H211" s="99">
        <f t="shared" si="47"/>
        <v>871.2</v>
      </c>
      <c r="I211" s="94">
        <f t="shared" si="58"/>
        <v>31120</v>
      </c>
      <c r="J211" s="100">
        <f t="shared" si="48"/>
        <v>24647040</v>
      </c>
      <c r="K211" s="101">
        <f t="shared" si="49"/>
        <v>22182336</v>
      </c>
      <c r="L211" s="101">
        <f t="shared" si="50"/>
        <v>19717632</v>
      </c>
      <c r="M211" s="102">
        <f t="shared" si="51"/>
        <v>61500</v>
      </c>
      <c r="N211" s="88"/>
      <c r="O211" s="89"/>
      <c r="R211" s="89"/>
    </row>
    <row r="212" spans="1:18" s="90" customFormat="1" x14ac:dyDescent="0.25">
      <c r="A212" s="94">
        <v>204</v>
      </c>
      <c r="B212" s="95">
        <v>3504</v>
      </c>
      <c r="C212" s="95">
        <v>35</v>
      </c>
      <c r="D212" s="103" t="s">
        <v>13</v>
      </c>
      <c r="E212" s="104"/>
      <c r="F212" s="104"/>
      <c r="G212" s="105">
        <v>792</v>
      </c>
      <c r="H212" s="99">
        <f t="shared" si="47"/>
        <v>871.2</v>
      </c>
      <c r="I212" s="94">
        <f t="shared" si="58"/>
        <v>31120</v>
      </c>
      <c r="J212" s="100">
        <f t="shared" si="48"/>
        <v>24647040</v>
      </c>
      <c r="K212" s="101">
        <f t="shared" si="49"/>
        <v>22182336</v>
      </c>
      <c r="L212" s="101">
        <f t="shared" si="50"/>
        <v>19717632</v>
      </c>
      <c r="M212" s="102">
        <f t="shared" si="51"/>
        <v>61500</v>
      </c>
      <c r="N212" s="88"/>
      <c r="O212" s="89"/>
      <c r="R212" s="89"/>
    </row>
    <row r="213" spans="1:18" s="90" customFormat="1" x14ac:dyDescent="0.25">
      <c r="A213" s="94">
        <v>205</v>
      </c>
      <c r="B213" s="95">
        <v>3505</v>
      </c>
      <c r="C213" s="95">
        <v>35</v>
      </c>
      <c r="D213" s="103" t="s">
        <v>11</v>
      </c>
      <c r="E213" s="104"/>
      <c r="F213" s="104"/>
      <c r="G213" s="105">
        <v>1068</v>
      </c>
      <c r="H213" s="99">
        <f t="shared" si="47"/>
        <v>1174.8000000000002</v>
      </c>
      <c r="I213" s="94">
        <f t="shared" si="58"/>
        <v>31120</v>
      </c>
      <c r="J213" s="100">
        <f t="shared" si="48"/>
        <v>33236160</v>
      </c>
      <c r="K213" s="101">
        <f t="shared" si="49"/>
        <v>29912544</v>
      </c>
      <c r="L213" s="101">
        <f t="shared" si="50"/>
        <v>26588928</v>
      </c>
      <c r="M213" s="102">
        <f t="shared" si="51"/>
        <v>83000</v>
      </c>
      <c r="N213" s="88"/>
      <c r="O213" s="89"/>
      <c r="R213" s="89"/>
    </row>
    <row r="214" spans="1:18" s="90" customFormat="1" x14ac:dyDescent="0.25">
      <c r="A214" s="94">
        <v>206</v>
      </c>
      <c r="B214" s="95">
        <v>3506</v>
      </c>
      <c r="C214" s="95">
        <v>35</v>
      </c>
      <c r="D214" s="103" t="s">
        <v>13</v>
      </c>
      <c r="E214" s="104"/>
      <c r="F214" s="104"/>
      <c r="G214" s="105">
        <v>765</v>
      </c>
      <c r="H214" s="99">
        <f t="shared" si="47"/>
        <v>841.50000000000011</v>
      </c>
      <c r="I214" s="94">
        <f t="shared" si="58"/>
        <v>31120</v>
      </c>
      <c r="J214" s="100">
        <f t="shared" si="48"/>
        <v>23806800</v>
      </c>
      <c r="K214" s="101">
        <f t="shared" si="49"/>
        <v>21426120</v>
      </c>
      <c r="L214" s="101">
        <f t="shared" si="50"/>
        <v>19045440</v>
      </c>
      <c r="M214" s="102">
        <f t="shared" si="51"/>
        <v>59500</v>
      </c>
      <c r="N214" s="88"/>
      <c r="O214" s="89"/>
      <c r="R214" s="89"/>
    </row>
    <row r="215" spans="1:18" s="90" customFormat="1" x14ac:dyDescent="0.25">
      <c r="A215" s="94">
        <v>207</v>
      </c>
      <c r="B215" s="95">
        <v>3507</v>
      </c>
      <c r="C215" s="95">
        <v>35</v>
      </c>
      <c r="D215" s="103" t="s">
        <v>13</v>
      </c>
      <c r="E215" s="104"/>
      <c r="F215" s="104"/>
      <c r="G215" s="105">
        <v>748</v>
      </c>
      <c r="H215" s="99">
        <f t="shared" si="47"/>
        <v>822.80000000000007</v>
      </c>
      <c r="I215" s="94">
        <f t="shared" si="58"/>
        <v>31120</v>
      </c>
      <c r="J215" s="100">
        <f t="shared" si="48"/>
        <v>23277760</v>
      </c>
      <c r="K215" s="101">
        <f t="shared" si="49"/>
        <v>20949984</v>
      </c>
      <c r="L215" s="101">
        <f t="shared" si="50"/>
        <v>18622208</v>
      </c>
      <c r="M215" s="102">
        <f t="shared" si="51"/>
        <v>58000</v>
      </c>
      <c r="N215" s="88"/>
      <c r="O215" s="89"/>
      <c r="R215" s="89"/>
    </row>
    <row r="216" spans="1:18" s="90" customFormat="1" x14ac:dyDescent="0.25">
      <c r="A216" s="94">
        <v>208</v>
      </c>
      <c r="B216" s="95">
        <v>3508</v>
      </c>
      <c r="C216" s="95">
        <v>35</v>
      </c>
      <c r="D216" s="103" t="s">
        <v>13</v>
      </c>
      <c r="E216" s="104"/>
      <c r="F216" s="104"/>
      <c r="G216" s="105">
        <v>748</v>
      </c>
      <c r="H216" s="99">
        <f t="shared" si="47"/>
        <v>822.80000000000007</v>
      </c>
      <c r="I216" s="94">
        <f t="shared" si="58"/>
        <v>31120</v>
      </c>
      <c r="J216" s="100">
        <f t="shared" si="48"/>
        <v>23277760</v>
      </c>
      <c r="K216" s="101">
        <f t="shared" si="49"/>
        <v>20949984</v>
      </c>
      <c r="L216" s="101">
        <f t="shared" si="50"/>
        <v>18622208</v>
      </c>
      <c r="M216" s="102">
        <f t="shared" si="51"/>
        <v>58000</v>
      </c>
      <c r="N216" s="88"/>
      <c r="O216" s="89"/>
      <c r="R216" s="89"/>
    </row>
    <row r="217" spans="1:18" s="90" customFormat="1" x14ac:dyDescent="0.25">
      <c r="A217" s="85" t="s">
        <v>12</v>
      </c>
      <c r="B217" s="86"/>
      <c r="C217" s="86"/>
      <c r="D217" s="86"/>
      <c r="E217" s="106"/>
      <c r="F217" s="106"/>
      <c r="G217" s="107">
        <f t="shared" ref="G217:H217" si="59">SUM(G96:G216)</f>
        <v>102375</v>
      </c>
      <c r="H217" s="107">
        <f t="shared" si="59"/>
        <v>112612.50000000006</v>
      </c>
      <c r="I217" s="94"/>
      <c r="J217" s="108">
        <f t="shared" ref="J217:L217" si="60">SUM(J96:J216)</f>
        <v>3098431800</v>
      </c>
      <c r="K217" s="108">
        <f t="shared" si="60"/>
        <v>2788588620</v>
      </c>
      <c r="L217" s="108">
        <f t="shared" si="60"/>
        <v>2478745440</v>
      </c>
      <c r="M217" s="109"/>
      <c r="N217" s="88"/>
      <c r="O217" s="89"/>
      <c r="R217" s="89"/>
    </row>
    <row r="218" spans="1:18" x14ac:dyDescent="0.25">
      <c r="H218" s="72"/>
      <c r="I218" s="72"/>
      <c r="J218" s="72"/>
    </row>
    <row r="219" spans="1:18" x14ac:dyDescent="0.25">
      <c r="H219" s="72"/>
      <c r="I219" s="72"/>
      <c r="J219" s="72"/>
    </row>
    <row r="220" spans="1:18" x14ac:dyDescent="0.25">
      <c r="H220" s="72"/>
      <c r="I220" s="72"/>
      <c r="J220" s="72"/>
    </row>
    <row r="221" spans="1:18" x14ac:dyDescent="0.25">
      <c r="H221" s="72"/>
      <c r="I221" s="72"/>
      <c r="J221" s="72"/>
    </row>
    <row r="222" spans="1:18" x14ac:dyDescent="0.25">
      <c r="H222" s="72"/>
      <c r="I222" s="72"/>
      <c r="J222" s="72"/>
    </row>
    <row r="223" spans="1:18" x14ac:dyDescent="0.25">
      <c r="H223" s="72"/>
      <c r="I223" s="72"/>
      <c r="J223" s="72"/>
    </row>
  </sheetData>
  <mergeCells count="4">
    <mergeCell ref="A94:M94"/>
    <mergeCell ref="A1:M1"/>
    <mergeCell ref="A92:D92"/>
    <mergeCell ref="A217:D217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9FE1F-7171-48EA-958D-D958E4678B13}">
  <dimension ref="A1:R72"/>
  <sheetViews>
    <sheetView zoomScale="190" zoomScaleNormal="190" workbookViewId="0">
      <selection activeCell="D62" sqref="D62:J62"/>
    </sheetView>
  </sheetViews>
  <sheetFormatPr defaultRowHeight="15" x14ac:dyDescent="0.25"/>
  <cols>
    <col min="1" max="1" width="4" style="70" customWidth="1"/>
    <col min="2" max="2" width="5.42578125" style="71" customWidth="1"/>
    <col min="3" max="3" width="5.140625" style="71" customWidth="1"/>
    <col min="4" max="6" width="5.7109375" style="70" customWidth="1"/>
    <col min="7" max="7" width="6.85546875" style="72" customWidth="1"/>
    <col min="8" max="8" width="6.5703125" style="73" customWidth="1"/>
    <col min="9" max="9" width="6.42578125" style="73" customWidth="1"/>
    <col min="10" max="11" width="10.85546875" style="73" customWidth="1"/>
    <col min="12" max="12" width="11.28515625" style="73" customWidth="1"/>
    <col min="13" max="13" width="7" style="74" customWidth="1"/>
    <col min="14" max="14" width="6.5703125" style="48" customWidth="1"/>
    <col min="15" max="15" width="11.7109375" style="1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8" x14ac:dyDescent="0.2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8" ht="51.75" customHeight="1" x14ac:dyDescent="0.25">
      <c r="A2" s="49" t="s">
        <v>1</v>
      </c>
      <c r="B2" s="49" t="s">
        <v>0</v>
      </c>
      <c r="C2" s="50" t="s">
        <v>2</v>
      </c>
      <c r="D2" s="50" t="s">
        <v>16</v>
      </c>
      <c r="E2" s="50" t="s">
        <v>42</v>
      </c>
      <c r="F2" s="50" t="s">
        <v>43</v>
      </c>
      <c r="G2" s="50" t="s">
        <v>44</v>
      </c>
      <c r="H2" s="50" t="s">
        <v>10</v>
      </c>
      <c r="I2" s="49" t="s">
        <v>45</v>
      </c>
      <c r="J2" s="51" t="s">
        <v>38</v>
      </c>
      <c r="K2" s="51" t="s">
        <v>39</v>
      </c>
      <c r="L2" s="51" t="s">
        <v>40</v>
      </c>
      <c r="M2" s="51" t="s">
        <v>41</v>
      </c>
      <c r="N2" s="52" t="s">
        <v>34</v>
      </c>
    </row>
    <row r="3" spans="1:18" x14ac:dyDescent="0.25">
      <c r="A3" s="53">
        <v>1</v>
      </c>
      <c r="B3" s="77">
        <v>901</v>
      </c>
      <c r="C3" s="77">
        <v>9</v>
      </c>
      <c r="D3" s="54" t="s">
        <v>11</v>
      </c>
      <c r="E3" s="54">
        <v>865</v>
      </c>
      <c r="F3" s="54">
        <v>108</v>
      </c>
      <c r="G3" s="77">
        <f>E3+F3</f>
        <v>973</v>
      </c>
      <c r="H3" s="78">
        <f>G3*1.1</f>
        <v>1070.3000000000002</v>
      </c>
      <c r="I3" s="53">
        <v>28000</v>
      </c>
      <c r="J3" s="80">
        <f>G3*I3</f>
        <v>27244000</v>
      </c>
      <c r="K3" s="81">
        <f t="shared" ref="K3:K56" si="0">J3*0.9</f>
        <v>24519600</v>
      </c>
      <c r="L3" s="81">
        <f t="shared" ref="L3:L56" si="1">J3*0.8</f>
        <v>21795200</v>
      </c>
      <c r="M3" s="82">
        <f t="shared" ref="M3:M56" si="2">MROUND((J3*0.03/12),500)</f>
        <v>68000</v>
      </c>
      <c r="N3" s="55" t="s">
        <v>35</v>
      </c>
    </row>
    <row r="4" spans="1:18" s="76" customFormat="1" x14ac:dyDescent="0.25">
      <c r="A4" s="53">
        <v>2</v>
      </c>
      <c r="B4" s="77">
        <v>906</v>
      </c>
      <c r="C4" s="77">
        <v>9</v>
      </c>
      <c r="D4" s="54" t="s">
        <v>11</v>
      </c>
      <c r="E4" s="54">
        <v>845</v>
      </c>
      <c r="F4" s="54">
        <v>108</v>
      </c>
      <c r="G4" s="77">
        <f t="shared" ref="G4:G57" si="3">E4+F4</f>
        <v>953</v>
      </c>
      <c r="H4" s="78">
        <f t="shared" ref="H4:H57" si="4">G4*1.1</f>
        <v>1048.3000000000002</v>
      </c>
      <c r="I4" s="53">
        <v>28000</v>
      </c>
      <c r="J4" s="80">
        <f t="shared" ref="J4:J59" si="5">G4*I4</f>
        <v>26684000</v>
      </c>
      <c r="K4" s="81">
        <f t="shared" si="0"/>
        <v>24015600</v>
      </c>
      <c r="L4" s="81">
        <f t="shared" si="1"/>
        <v>21347200</v>
      </c>
      <c r="M4" s="82">
        <f t="shared" si="2"/>
        <v>66500</v>
      </c>
      <c r="N4" s="55" t="s">
        <v>35</v>
      </c>
      <c r="O4" s="75"/>
      <c r="R4" s="75"/>
    </row>
    <row r="5" spans="1:18" s="76" customFormat="1" x14ac:dyDescent="0.25">
      <c r="A5" s="53">
        <v>3</v>
      </c>
      <c r="B5" s="54">
        <v>907</v>
      </c>
      <c r="C5" s="54">
        <v>9</v>
      </c>
      <c r="D5" s="54" t="s">
        <v>13</v>
      </c>
      <c r="E5" s="54">
        <v>702</v>
      </c>
      <c r="F5" s="54">
        <v>46</v>
      </c>
      <c r="G5" s="77">
        <f t="shared" si="3"/>
        <v>748</v>
      </c>
      <c r="H5" s="78">
        <f t="shared" si="4"/>
        <v>822.80000000000007</v>
      </c>
      <c r="I5" s="53">
        <v>28000</v>
      </c>
      <c r="J5" s="80">
        <f t="shared" si="5"/>
        <v>20944000</v>
      </c>
      <c r="K5" s="81">
        <f t="shared" si="0"/>
        <v>18849600</v>
      </c>
      <c r="L5" s="81">
        <f t="shared" si="1"/>
        <v>16755200</v>
      </c>
      <c r="M5" s="82">
        <f t="shared" si="2"/>
        <v>52500</v>
      </c>
      <c r="N5" s="55" t="s">
        <v>35</v>
      </c>
      <c r="O5" s="75"/>
      <c r="R5" s="75"/>
    </row>
    <row r="6" spans="1:18" s="76" customFormat="1" x14ac:dyDescent="0.25">
      <c r="A6" s="53">
        <v>4</v>
      </c>
      <c r="B6" s="54">
        <v>908</v>
      </c>
      <c r="C6" s="54">
        <v>9</v>
      </c>
      <c r="D6" s="54" t="s">
        <v>13</v>
      </c>
      <c r="E6" s="54">
        <v>702</v>
      </c>
      <c r="F6" s="54">
        <v>46</v>
      </c>
      <c r="G6" s="77">
        <f t="shared" si="3"/>
        <v>748</v>
      </c>
      <c r="H6" s="78">
        <f t="shared" si="4"/>
        <v>822.80000000000007</v>
      </c>
      <c r="I6" s="53">
        <v>28000</v>
      </c>
      <c r="J6" s="80">
        <f t="shared" si="5"/>
        <v>20944000</v>
      </c>
      <c r="K6" s="81">
        <f t="shared" si="0"/>
        <v>18849600</v>
      </c>
      <c r="L6" s="81">
        <f t="shared" si="1"/>
        <v>16755200</v>
      </c>
      <c r="M6" s="82">
        <f t="shared" si="2"/>
        <v>52500</v>
      </c>
      <c r="N6" s="55" t="s">
        <v>35</v>
      </c>
      <c r="O6" s="75"/>
      <c r="R6" s="75"/>
    </row>
    <row r="7" spans="1:18" s="76" customFormat="1" x14ac:dyDescent="0.25">
      <c r="A7" s="53">
        <v>5</v>
      </c>
      <c r="B7" s="54">
        <v>1101</v>
      </c>
      <c r="C7" s="54">
        <v>11</v>
      </c>
      <c r="D7" s="54" t="s">
        <v>13</v>
      </c>
      <c r="E7" s="54">
        <v>734</v>
      </c>
      <c r="F7" s="54">
        <v>51</v>
      </c>
      <c r="G7" s="77">
        <f t="shared" si="3"/>
        <v>785</v>
      </c>
      <c r="H7" s="78">
        <f t="shared" si="4"/>
        <v>863.50000000000011</v>
      </c>
      <c r="I7" s="53">
        <v>28240</v>
      </c>
      <c r="J7" s="80">
        <f t="shared" si="5"/>
        <v>22168400</v>
      </c>
      <c r="K7" s="81">
        <f t="shared" si="0"/>
        <v>19951560</v>
      </c>
      <c r="L7" s="81">
        <f t="shared" si="1"/>
        <v>17734720</v>
      </c>
      <c r="M7" s="82">
        <f t="shared" si="2"/>
        <v>55500</v>
      </c>
      <c r="N7" s="55" t="s">
        <v>35</v>
      </c>
      <c r="O7" s="75"/>
      <c r="R7" s="75"/>
    </row>
    <row r="8" spans="1:18" s="76" customFormat="1" x14ac:dyDescent="0.25">
      <c r="A8" s="53">
        <v>6</v>
      </c>
      <c r="B8" s="54">
        <v>1102</v>
      </c>
      <c r="C8" s="54">
        <v>11</v>
      </c>
      <c r="D8" s="54" t="s">
        <v>11</v>
      </c>
      <c r="E8" s="54">
        <v>991</v>
      </c>
      <c r="F8" s="54">
        <v>77</v>
      </c>
      <c r="G8" s="77">
        <f t="shared" si="3"/>
        <v>1068</v>
      </c>
      <c r="H8" s="78">
        <f t="shared" si="4"/>
        <v>1174.8000000000002</v>
      </c>
      <c r="I8" s="53">
        <v>28240</v>
      </c>
      <c r="J8" s="80">
        <f t="shared" si="5"/>
        <v>30160320</v>
      </c>
      <c r="K8" s="81">
        <f t="shared" si="0"/>
        <v>27144288</v>
      </c>
      <c r="L8" s="81">
        <f t="shared" si="1"/>
        <v>24128256</v>
      </c>
      <c r="M8" s="82">
        <f t="shared" si="2"/>
        <v>75500</v>
      </c>
      <c r="N8" s="55" t="s">
        <v>35</v>
      </c>
      <c r="O8" s="75"/>
      <c r="R8" s="75"/>
    </row>
    <row r="9" spans="1:18" s="76" customFormat="1" x14ac:dyDescent="0.25">
      <c r="A9" s="53">
        <v>7</v>
      </c>
      <c r="B9" s="54">
        <v>1103</v>
      </c>
      <c r="C9" s="54">
        <v>11</v>
      </c>
      <c r="D9" s="54" t="s">
        <v>13</v>
      </c>
      <c r="E9" s="54">
        <v>745</v>
      </c>
      <c r="F9" s="54">
        <v>47</v>
      </c>
      <c r="G9" s="77">
        <f t="shared" si="3"/>
        <v>792</v>
      </c>
      <c r="H9" s="78">
        <f t="shared" si="4"/>
        <v>871.2</v>
      </c>
      <c r="I9" s="53">
        <v>28240</v>
      </c>
      <c r="J9" s="80">
        <f t="shared" si="5"/>
        <v>22366080</v>
      </c>
      <c r="K9" s="81">
        <f t="shared" si="0"/>
        <v>20129472</v>
      </c>
      <c r="L9" s="81">
        <f t="shared" si="1"/>
        <v>17892864</v>
      </c>
      <c r="M9" s="82">
        <f t="shared" si="2"/>
        <v>56000</v>
      </c>
      <c r="N9" s="55" t="s">
        <v>35</v>
      </c>
      <c r="O9" s="75"/>
      <c r="R9" s="75"/>
    </row>
    <row r="10" spans="1:18" s="76" customFormat="1" x14ac:dyDescent="0.25">
      <c r="A10" s="53">
        <v>8</v>
      </c>
      <c r="B10" s="54">
        <v>1104</v>
      </c>
      <c r="C10" s="54">
        <v>11</v>
      </c>
      <c r="D10" s="54" t="s">
        <v>13</v>
      </c>
      <c r="E10" s="54">
        <v>745</v>
      </c>
      <c r="F10" s="54">
        <v>47</v>
      </c>
      <c r="G10" s="77">
        <f t="shared" si="3"/>
        <v>792</v>
      </c>
      <c r="H10" s="78">
        <f t="shared" si="4"/>
        <v>871.2</v>
      </c>
      <c r="I10" s="53">
        <v>28240</v>
      </c>
      <c r="J10" s="80">
        <f t="shared" si="5"/>
        <v>22366080</v>
      </c>
      <c r="K10" s="81">
        <f t="shared" si="0"/>
        <v>20129472</v>
      </c>
      <c r="L10" s="81">
        <f t="shared" si="1"/>
        <v>17892864</v>
      </c>
      <c r="M10" s="82">
        <f t="shared" si="2"/>
        <v>56000</v>
      </c>
      <c r="N10" s="55" t="s">
        <v>35</v>
      </c>
      <c r="O10" s="75"/>
      <c r="R10" s="75"/>
    </row>
    <row r="11" spans="1:18" s="76" customFormat="1" x14ac:dyDescent="0.25">
      <c r="A11" s="53">
        <v>9</v>
      </c>
      <c r="B11" s="54">
        <v>1105</v>
      </c>
      <c r="C11" s="54">
        <v>11</v>
      </c>
      <c r="D11" s="54" t="s">
        <v>11</v>
      </c>
      <c r="E11" s="54">
        <v>991</v>
      </c>
      <c r="F11" s="54">
        <v>77</v>
      </c>
      <c r="G11" s="77">
        <f t="shared" si="3"/>
        <v>1068</v>
      </c>
      <c r="H11" s="78">
        <f t="shared" si="4"/>
        <v>1174.8000000000002</v>
      </c>
      <c r="I11" s="53">
        <v>28240</v>
      </c>
      <c r="J11" s="80">
        <f t="shared" si="5"/>
        <v>30160320</v>
      </c>
      <c r="K11" s="81">
        <f t="shared" si="0"/>
        <v>27144288</v>
      </c>
      <c r="L11" s="81">
        <f t="shared" si="1"/>
        <v>24128256</v>
      </c>
      <c r="M11" s="82">
        <f t="shared" si="2"/>
        <v>75500</v>
      </c>
      <c r="N11" s="55" t="s">
        <v>35</v>
      </c>
      <c r="O11" s="75"/>
      <c r="R11" s="75"/>
    </row>
    <row r="12" spans="1:18" s="76" customFormat="1" x14ac:dyDescent="0.25">
      <c r="A12" s="53">
        <v>10</v>
      </c>
      <c r="B12" s="54">
        <v>1106</v>
      </c>
      <c r="C12" s="54">
        <v>11</v>
      </c>
      <c r="D12" s="54" t="s">
        <v>13</v>
      </c>
      <c r="E12" s="54">
        <v>714</v>
      </c>
      <c r="F12" s="54">
        <v>51</v>
      </c>
      <c r="G12" s="77">
        <f t="shared" si="3"/>
        <v>765</v>
      </c>
      <c r="H12" s="78">
        <f t="shared" si="4"/>
        <v>841.50000000000011</v>
      </c>
      <c r="I12" s="53">
        <v>28240</v>
      </c>
      <c r="J12" s="80">
        <f t="shared" si="5"/>
        <v>21603600</v>
      </c>
      <c r="K12" s="81">
        <f t="shared" si="0"/>
        <v>19443240</v>
      </c>
      <c r="L12" s="81">
        <f t="shared" si="1"/>
        <v>17282880</v>
      </c>
      <c r="M12" s="82">
        <f t="shared" si="2"/>
        <v>54000</v>
      </c>
      <c r="N12" s="55" t="s">
        <v>35</v>
      </c>
      <c r="O12" s="75"/>
      <c r="R12" s="75"/>
    </row>
    <row r="13" spans="1:18" s="76" customFormat="1" x14ac:dyDescent="0.25">
      <c r="A13" s="53">
        <v>11</v>
      </c>
      <c r="B13" s="54">
        <v>1107</v>
      </c>
      <c r="C13" s="54">
        <v>11</v>
      </c>
      <c r="D13" s="54" t="s">
        <v>13</v>
      </c>
      <c r="E13" s="54">
        <v>702</v>
      </c>
      <c r="F13" s="54">
        <v>46</v>
      </c>
      <c r="G13" s="77">
        <f t="shared" si="3"/>
        <v>748</v>
      </c>
      <c r="H13" s="78">
        <f t="shared" si="4"/>
        <v>822.80000000000007</v>
      </c>
      <c r="I13" s="53">
        <v>28240</v>
      </c>
      <c r="J13" s="80">
        <f t="shared" si="5"/>
        <v>21123520</v>
      </c>
      <c r="K13" s="81">
        <f t="shared" si="0"/>
        <v>19011168</v>
      </c>
      <c r="L13" s="81">
        <f t="shared" si="1"/>
        <v>16898816</v>
      </c>
      <c r="M13" s="82">
        <f t="shared" si="2"/>
        <v>53000</v>
      </c>
      <c r="N13" s="55" t="s">
        <v>35</v>
      </c>
      <c r="O13" s="75"/>
      <c r="R13" s="75"/>
    </row>
    <row r="14" spans="1:18" s="76" customFormat="1" x14ac:dyDescent="0.25">
      <c r="A14" s="53">
        <v>12</v>
      </c>
      <c r="B14" s="54">
        <v>1108</v>
      </c>
      <c r="C14" s="54">
        <v>11</v>
      </c>
      <c r="D14" s="54" t="s">
        <v>13</v>
      </c>
      <c r="E14" s="54">
        <v>702</v>
      </c>
      <c r="F14" s="54">
        <v>46</v>
      </c>
      <c r="G14" s="77">
        <f t="shared" si="3"/>
        <v>748</v>
      </c>
      <c r="H14" s="78">
        <f t="shared" si="4"/>
        <v>822.80000000000007</v>
      </c>
      <c r="I14" s="53">
        <v>28240</v>
      </c>
      <c r="J14" s="80">
        <f t="shared" si="5"/>
        <v>21123520</v>
      </c>
      <c r="K14" s="81">
        <f t="shared" si="0"/>
        <v>19011168</v>
      </c>
      <c r="L14" s="81">
        <f t="shared" si="1"/>
        <v>16898816</v>
      </c>
      <c r="M14" s="82">
        <f t="shared" si="2"/>
        <v>53000</v>
      </c>
      <c r="N14" s="55" t="s">
        <v>35</v>
      </c>
      <c r="O14" s="75"/>
      <c r="R14" s="75"/>
    </row>
    <row r="15" spans="1:18" s="76" customFormat="1" x14ac:dyDescent="0.25">
      <c r="A15" s="53">
        <v>13</v>
      </c>
      <c r="B15" s="54">
        <v>1201</v>
      </c>
      <c r="C15" s="54">
        <v>11</v>
      </c>
      <c r="D15" s="54" t="s">
        <v>13</v>
      </c>
      <c r="E15" s="54">
        <v>734</v>
      </c>
      <c r="F15" s="54">
        <v>51</v>
      </c>
      <c r="G15" s="77">
        <f t="shared" si="3"/>
        <v>785</v>
      </c>
      <c r="H15" s="78">
        <f t="shared" si="4"/>
        <v>863.50000000000011</v>
      </c>
      <c r="I15" s="53">
        <v>28360</v>
      </c>
      <c r="J15" s="80">
        <f t="shared" si="5"/>
        <v>22262600</v>
      </c>
      <c r="K15" s="81">
        <f t="shared" si="0"/>
        <v>20036340</v>
      </c>
      <c r="L15" s="81">
        <f t="shared" si="1"/>
        <v>17810080</v>
      </c>
      <c r="M15" s="82">
        <f t="shared" si="2"/>
        <v>55500</v>
      </c>
      <c r="N15" s="55" t="s">
        <v>35</v>
      </c>
      <c r="O15" s="75"/>
      <c r="R15" s="75"/>
    </row>
    <row r="16" spans="1:18" s="76" customFormat="1" x14ac:dyDescent="0.25">
      <c r="A16" s="53">
        <v>14</v>
      </c>
      <c r="B16" s="54">
        <v>1202</v>
      </c>
      <c r="C16" s="54">
        <v>11</v>
      </c>
      <c r="D16" s="54" t="s">
        <v>11</v>
      </c>
      <c r="E16" s="54">
        <v>991</v>
      </c>
      <c r="F16" s="54">
        <v>77</v>
      </c>
      <c r="G16" s="77">
        <f t="shared" si="3"/>
        <v>1068</v>
      </c>
      <c r="H16" s="78">
        <f t="shared" si="4"/>
        <v>1174.8000000000002</v>
      </c>
      <c r="I16" s="53">
        <v>28360</v>
      </c>
      <c r="J16" s="80">
        <f t="shared" si="5"/>
        <v>30288480</v>
      </c>
      <c r="K16" s="81">
        <f t="shared" si="0"/>
        <v>27259632</v>
      </c>
      <c r="L16" s="81">
        <f t="shared" si="1"/>
        <v>24230784</v>
      </c>
      <c r="M16" s="82">
        <f t="shared" si="2"/>
        <v>75500</v>
      </c>
      <c r="N16" s="55" t="s">
        <v>35</v>
      </c>
      <c r="O16" s="75"/>
      <c r="R16" s="75"/>
    </row>
    <row r="17" spans="1:18" s="76" customFormat="1" x14ac:dyDescent="0.25">
      <c r="A17" s="53">
        <v>15</v>
      </c>
      <c r="B17" s="54">
        <v>1203</v>
      </c>
      <c r="C17" s="54">
        <v>12</v>
      </c>
      <c r="D17" s="54" t="s">
        <v>13</v>
      </c>
      <c r="E17" s="54">
        <v>745</v>
      </c>
      <c r="F17" s="54">
        <v>47</v>
      </c>
      <c r="G17" s="77">
        <f t="shared" si="3"/>
        <v>792</v>
      </c>
      <c r="H17" s="78">
        <f t="shared" si="4"/>
        <v>871.2</v>
      </c>
      <c r="I17" s="53">
        <v>28360</v>
      </c>
      <c r="J17" s="80">
        <f t="shared" si="5"/>
        <v>22461120</v>
      </c>
      <c r="K17" s="81">
        <f t="shared" si="0"/>
        <v>20215008</v>
      </c>
      <c r="L17" s="81">
        <f t="shared" si="1"/>
        <v>17968896</v>
      </c>
      <c r="M17" s="82">
        <f t="shared" si="2"/>
        <v>56000</v>
      </c>
      <c r="N17" s="55" t="s">
        <v>35</v>
      </c>
      <c r="O17" s="75"/>
      <c r="R17" s="75"/>
    </row>
    <row r="18" spans="1:18" s="76" customFormat="1" x14ac:dyDescent="0.25">
      <c r="A18" s="53">
        <v>16</v>
      </c>
      <c r="B18" s="54">
        <v>1204</v>
      </c>
      <c r="C18" s="54">
        <v>12</v>
      </c>
      <c r="D18" s="54" t="s">
        <v>13</v>
      </c>
      <c r="E18" s="54">
        <v>745</v>
      </c>
      <c r="F18" s="54">
        <v>47</v>
      </c>
      <c r="G18" s="77">
        <f t="shared" si="3"/>
        <v>792</v>
      </c>
      <c r="H18" s="78">
        <f t="shared" si="4"/>
        <v>871.2</v>
      </c>
      <c r="I18" s="53">
        <v>28360</v>
      </c>
      <c r="J18" s="80">
        <f t="shared" si="5"/>
        <v>22461120</v>
      </c>
      <c r="K18" s="81">
        <f t="shared" si="0"/>
        <v>20215008</v>
      </c>
      <c r="L18" s="81">
        <f t="shared" si="1"/>
        <v>17968896</v>
      </c>
      <c r="M18" s="82">
        <f t="shared" si="2"/>
        <v>56000</v>
      </c>
      <c r="N18" s="55" t="s">
        <v>35</v>
      </c>
      <c r="O18" s="75"/>
      <c r="R18" s="75"/>
    </row>
    <row r="19" spans="1:18" s="76" customFormat="1" x14ac:dyDescent="0.25">
      <c r="A19" s="53">
        <v>17</v>
      </c>
      <c r="B19" s="54">
        <v>1205</v>
      </c>
      <c r="C19" s="54">
        <v>12</v>
      </c>
      <c r="D19" s="54" t="s">
        <v>11</v>
      </c>
      <c r="E19" s="54">
        <v>991</v>
      </c>
      <c r="F19" s="54">
        <v>77</v>
      </c>
      <c r="G19" s="77">
        <f t="shared" si="3"/>
        <v>1068</v>
      </c>
      <c r="H19" s="78">
        <f t="shared" si="4"/>
        <v>1174.8000000000002</v>
      </c>
      <c r="I19" s="53">
        <v>28360</v>
      </c>
      <c r="J19" s="80">
        <f t="shared" si="5"/>
        <v>30288480</v>
      </c>
      <c r="K19" s="81">
        <f t="shared" si="0"/>
        <v>27259632</v>
      </c>
      <c r="L19" s="81">
        <f t="shared" si="1"/>
        <v>24230784</v>
      </c>
      <c r="M19" s="82">
        <f t="shared" si="2"/>
        <v>75500</v>
      </c>
      <c r="N19" s="55" t="s">
        <v>35</v>
      </c>
      <c r="O19" s="75"/>
      <c r="R19" s="75"/>
    </row>
    <row r="20" spans="1:18" s="76" customFormat="1" x14ac:dyDescent="0.25">
      <c r="A20" s="53">
        <v>18</v>
      </c>
      <c r="B20" s="54">
        <v>1206</v>
      </c>
      <c r="C20" s="54">
        <v>12</v>
      </c>
      <c r="D20" s="54" t="s">
        <v>13</v>
      </c>
      <c r="E20" s="54">
        <v>714</v>
      </c>
      <c r="F20" s="54">
        <v>51</v>
      </c>
      <c r="G20" s="77">
        <f t="shared" si="3"/>
        <v>765</v>
      </c>
      <c r="H20" s="78">
        <f t="shared" si="4"/>
        <v>841.50000000000011</v>
      </c>
      <c r="I20" s="53">
        <v>28360</v>
      </c>
      <c r="J20" s="80">
        <f t="shared" si="5"/>
        <v>21695400</v>
      </c>
      <c r="K20" s="81">
        <f t="shared" si="0"/>
        <v>19525860</v>
      </c>
      <c r="L20" s="81">
        <f t="shared" si="1"/>
        <v>17356320</v>
      </c>
      <c r="M20" s="82">
        <f t="shared" si="2"/>
        <v>54000</v>
      </c>
      <c r="N20" s="55" t="s">
        <v>35</v>
      </c>
      <c r="O20" s="75"/>
      <c r="R20" s="75"/>
    </row>
    <row r="21" spans="1:18" s="76" customFormat="1" x14ac:dyDescent="0.25">
      <c r="A21" s="53">
        <v>19</v>
      </c>
      <c r="B21" s="54">
        <v>1207</v>
      </c>
      <c r="C21" s="54">
        <v>12</v>
      </c>
      <c r="D21" s="54" t="s">
        <v>13</v>
      </c>
      <c r="E21" s="54">
        <v>702</v>
      </c>
      <c r="F21" s="54">
        <v>46</v>
      </c>
      <c r="G21" s="77">
        <f t="shared" si="3"/>
        <v>748</v>
      </c>
      <c r="H21" s="78">
        <f t="shared" si="4"/>
        <v>822.80000000000007</v>
      </c>
      <c r="I21" s="53">
        <v>28360</v>
      </c>
      <c r="J21" s="80">
        <f t="shared" si="5"/>
        <v>21213280</v>
      </c>
      <c r="K21" s="81">
        <f t="shared" si="0"/>
        <v>19091952</v>
      </c>
      <c r="L21" s="81">
        <f t="shared" si="1"/>
        <v>16970624</v>
      </c>
      <c r="M21" s="82">
        <f t="shared" si="2"/>
        <v>53000</v>
      </c>
      <c r="N21" s="55" t="s">
        <v>35</v>
      </c>
      <c r="O21" s="75"/>
      <c r="R21" s="75"/>
    </row>
    <row r="22" spans="1:18" s="76" customFormat="1" x14ac:dyDescent="0.25">
      <c r="A22" s="53">
        <v>20</v>
      </c>
      <c r="B22" s="54">
        <v>1208</v>
      </c>
      <c r="C22" s="54">
        <v>12</v>
      </c>
      <c r="D22" s="54" t="s">
        <v>13</v>
      </c>
      <c r="E22" s="54">
        <v>702</v>
      </c>
      <c r="F22" s="54">
        <v>46</v>
      </c>
      <c r="G22" s="77">
        <f t="shared" si="3"/>
        <v>748</v>
      </c>
      <c r="H22" s="78">
        <f t="shared" si="4"/>
        <v>822.80000000000007</v>
      </c>
      <c r="I22" s="53">
        <v>28360</v>
      </c>
      <c r="J22" s="80">
        <f t="shared" si="5"/>
        <v>21213280</v>
      </c>
      <c r="K22" s="81">
        <f t="shared" si="0"/>
        <v>19091952</v>
      </c>
      <c r="L22" s="81">
        <f t="shared" si="1"/>
        <v>16970624</v>
      </c>
      <c r="M22" s="82">
        <f t="shared" si="2"/>
        <v>53000</v>
      </c>
      <c r="N22" s="55" t="s">
        <v>35</v>
      </c>
      <c r="O22" s="75"/>
      <c r="R22" s="75"/>
    </row>
    <row r="23" spans="1:18" s="76" customFormat="1" x14ac:dyDescent="0.25">
      <c r="A23" s="53">
        <v>21</v>
      </c>
      <c r="B23" s="54">
        <v>1301</v>
      </c>
      <c r="C23" s="54">
        <v>13</v>
      </c>
      <c r="D23" s="54" t="s">
        <v>13</v>
      </c>
      <c r="E23" s="54">
        <v>734</v>
      </c>
      <c r="F23" s="54">
        <v>51</v>
      </c>
      <c r="G23" s="77">
        <f t="shared" si="3"/>
        <v>785</v>
      </c>
      <c r="H23" s="78">
        <f t="shared" si="4"/>
        <v>863.50000000000011</v>
      </c>
      <c r="I23" s="53">
        <v>28480</v>
      </c>
      <c r="J23" s="80">
        <f t="shared" si="5"/>
        <v>22356800</v>
      </c>
      <c r="K23" s="81">
        <f t="shared" si="0"/>
        <v>20121120</v>
      </c>
      <c r="L23" s="81">
        <f t="shared" si="1"/>
        <v>17885440</v>
      </c>
      <c r="M23" s="82">
        <f t="shared" si="2"/>
        <v>56000</v>
      </c>
      <c r="N23" s="55" t="s">
        <v>35</v>
      </c>
      <c r="O23" s="75"/>
      <c r="R23" s="75"/>
    </row>
    <row r="24" spans="1:18" s="76" customFormat="1" x14ac:dyDescent="0.25">
      <c r="A24" s="53">
        <v>22</v>
      </c>
      <c r="B24" s="54">
        <v>1302</v>
      </c>
      <c r="C24" s="54">
        <v>13</v>
      </c>
      <c r="D24" s="54" t="s">
        <v>11</v>
      </c>
      <c r="E24" s="54">
        <v>991</v>
      </c>
      <c r="F24" s="54">
        <v>77</v>
      </c>
      <c r="G24" s="77">
        <f t="shared" si="3"/>
        <v>1068</v>
      </c>
      <c r="H24" s="78">
        <f t="shared" si="4"/>
        <v>1174.8000000000002</v>
      </c>
      <c r="I24" s="53">
        <v>28480</v>
      </c>
      <c r="J24" s="80">
        <f t="shared" si="5"/>
        <v>30416640</v>
      </c>
      <c r="K24" s="81">
        <f t="shared" si="0"/>
        <v>27374976</v>
      </c>
      <c r="L24" s="81">
        <f t="shared" si="1"/>
        <v>24333312</v>
      </c>
      <c r="M24" s="82">
        <f t="shared" si="2"/>
        <v>76000</v>
      </c>
      <c r="N24" s="55" t="s">
        <v>35</v>
      </c>
      <c r="O24" s="75"/>
      <c r="R24" s="75"/>
    </row>
    <row r="25" spans="1:18" s="76" customFormat="1" x14ac:dyDescent="0.25">
      <c r="A25" s="53">
        <v>23</v>
      </c>
      <c r="B25" s="54">
        <v>1303</v>
      </c>
      <c r="C25" s="54">
        <v>13</v>
      </c>
      <c r="D25" s="54" t="s">
        <v>13</v>
      </c>
      <c r="E25" s="54">
        <v>745</v>
      </c>
      <c r="F25" s="54">
        <v>47</v>
      </c>
      <c r="G25" s="77">
        <f t="shared" si="3"/>
        <v>792</v>
      </c>
      <c r="H25" s="78">
        <f t="shared" si="4"/>
        <v>871.2</v>
      </c>
      <c r="I25" s="53">
        <v>28480</v>
      </c>
      <c r="J25" s="80">
        <f t="shared" si="5"/>
        <v>22556160</v>
      </c>
      <c r="K25" s="81">
        <f t="shared" si="0"/>
        <v>20300544</v>
      </c>
      <c r="L25" s="81">
        <f t="shared" si="1"/>
        <v>18044928</v>
      </c>
      <c r="M25" s="82">
        <f t="shared" si="2"/>
        <v>56500</v>
      </c>
      <c r="N25" s="55" t="s">
        <v>35</v>
      </c>
      <c r="O25" s="75"/>
      <c r="R25" s="75"/>
    </row>
    <row r="26" spans="1:18" s="76" customFormat="1" x14ac:dyDescent="0.25">
      <c r="A26" s="53">
        <v>24</v>
      </c>
      <c r="B26" s="54">
        <v>1304</v>
      </c>
      <c r="C26" s="54">
        <v>13</v>
      </c>
      <c r="D26" s="54" t="s">
        <v>13</v>
      </c>
      <c r="E26" s="54">
        <v>745</v>
      </c>
      <c r="F26" s="54">
        <v>47</v>
      </c>
      <c r="G26" s="77">
        <f t="shared" si="3"/>
        <v>792</v>
      </c>
      <c r="H26" s="78">
        <f t="shared" si="4"/>
        <v>871.2</v>
      </c>
      <c r="I26" s="53">
        <v>28480</v>
      </c>
      <c r="J26" s="80">
        <f t="shared" si="5"/>
        <v>22556160</v>
      </c>
      <c r="K26" s="81">
        <f t="shared" si="0"/>
        <v>20300544</v>
      </c>
      <c r="L26" s="81">
        <f t="shared" si="1"/>
        <v>18044928</v>
      </c>
      <c r="M26" s="82">
        <f t="shared" si="2"/>
        <v>56500</v>
      </c>
      <c r="N26" s="55" t="s">
        <v>35</v>
      </c>
      <c r="O26" s="75"/>
      <c r="R26" s="75"/>
    </row>
    <row r="27" spans="1:18" s="76" customFormat="1" x14ac:dyDescent="0.25">
      <c r="A27" s="53">
        <v>25</v>
      </c>
      <c r="B27" s="54">
        <v>1305</v>
      </c>
      <c r="C27" s="54">
        <v>13</v>
      </c>
      <c r="D27" s="54" t="s">
        <v>11</v>
      </c>
      <c r="E27" s="54">
        <v>991</v>
      </c>
      <c r="F27" s="54">
        <v>77</v>
      </c>
      <c r="G27" s="77">
        <f t="shared" si="3"/>
        <v>1068</v>
      </c>
      <c r="H27" s="78">
        <f t="shared" si="4"/>
        <v>1174.8000000000002</v>
      </c>
      <c r="I27" s="53">
        <v>28480</v>
      </c>
      <c r="J27" s="80">
        <f t="shared" si="5"/>
        <v>30416640</v>
      </c>
      <c r="K27" s="81">
        <f t="shared" si="0"/>
        <v>27374976</v>
      </c>
      <c r="L27" s="81">
        <f t="shared" si="1"/>
        <v>24333312</v>
      </c>
      <c r="M27" s="82">
        <f t="shared" si="2"/>
        <v>76000</v>
      </c>
      <c r="N27" s="55" t="s">
        <v>35</v>
      </c>
      <c r="O27" s="75"/>
      <c r="R27" s="75"/>
    </row>
    <row r="28" spans="1:18" s="76" customFormat="1" x14ac:dyDescent="0.25">
      <c r="A28" s="53">
        <v>26</v>
      </c>
      <c r="B28" s="54">
        <v>1306</v>
      </c>
      <c r="C28" s="54">
        <v>13</v>
      </c>
      <c r="D28" s="54" t="s">
        <v>13</v>
      </c>
      <c r="E28" s="54">
        <v>714</v>
      </c>
      <c r="F28" s="54">
        <v>51</v>
      </c>
      <c r="G28" s="77">
        <f t="shared" si="3"/>
        <v>765</v>
      </c>
      <c r="H28" s="78">
        <f t="shared" si="4"/>
        <v>841.50000000000011</v>
      </c>
      <c r="I28" s="53">
        <v>28480</v>
      </c>
      <c r="J28" s="80">
        <f t="shared" si="5"/>
        <v>21787200</v>
      </c>
      <c r="K28" s="81">
        <f t="shared" si="0"/>
        <v>19608480</v>
      </c>
      <c r="L28" s="81">
        <f t="shared" si="1"/>
        <v>17429760</v>
      </c>
      <c r="M28" s="82">
        <f t="shared" si="2"/>
        <v>54500</v>
      </c>
      <c r="N28" s="55" t="s">
        <v>35</v>
      </c>
      <c r="O28" s="75"/>
      <c r="R28" s="75"/>
    </row>
    <row r="29" spans="1:18" s="76" customFormat="1" x14ac:dyDescent="0.25">
      <c r="A29" s="53">
        <v>27</v>
      </c>
      <c r="B29" s="54">
        <v>1307</v>
      </c>
      <c r="C29" s="54">
        <v>13</v>
      </c>
      <c r="D29" s="54" t="s">
        <v>13</v>
      </c>
      <c r="E29" s="54">
        <v>702</v>
      </c>
      <c r="F29" s="54">
        <v>46</v>
      </c>
      <c r="G29" s="77">
        <f t="shared" si="3"/>
        <v>748</v>
      </c>
      <c r="H29" s="78">
        <f t="shared" si="4"/>
        <v>822.80000000000007</v>
      </c>
      <c r="I29" s="53">
        <v>28480</v>
      </c>
      <c r="J29" s="80">
        <f t="shared" si="5"/>
        <v>21303040</v>
      </c>
      <c r="K29" s="81">
        <f t="shared" si="0"/>
        <v>19172736</v>
      </c>
      <c r="L29" s="81">
        <f t="shared" si="1"/>
        <v>17042432</v>
      </c>
      <c r="M29" s="82">
        <f t="shared" si="2"/>
        <v>53500</v>
      </c>
      <c r="N29" s="55" t="s">
        <v>35</v>
      </c>
      <c r="O29" s="75"/>
      <c r="R29" s="75"/>
    </row>
    <row r="30" spans="1:18" s="76" customFormat="1" x14ac:dyDescent="0.25">
      <c r="A30" s="53">
        <v>28</v>
      </c>
      <c r="B30" s="54">
        <v>1308</v>
      </c>
      <c r="C30" s="54">
        <v>13</v>
      </c>
      <c r="D30" s="54" t="s">
        <v>13</v>
      </c>
      <c r="E30" s="54">
        <v>702</v>
      </c>
      <c r="F30" s="54">
        <v>46</v>
      </c>
      <c r="G30" s="77">
        <f t="shared" si="3"/>
        <v>748</v>
      </c>
      <c r="H30" s="78">
        <f t="shared" si="4"/>
        <v>822.80000000000007</v>
      </c>
      <c r="I30" s="53">
        <v>28480</v>
      </c>
      <c r="J30" s="80">
        <f t="shared" si="5"/>
        <v>21303040</v>
      </c>
      <c r="K30" s="81">
        <f t="shared" si="0"/>
        <v>19172736</v>
      </c>
      <c r="L30" s="81">
        <f t="shared" si="1"/>
        <v>17042432</v>
      </c>
      <c r="M30" s="82">
        <f t="shared" si="2"/>
        <v>53500</v>
      </c>
      <c r="N30" s="55" t="s">
        <v>35</v>
      </c>
      <c r="O30" s="75"/>
      <c r="R30" s="75"/>
    </row>
    <row r="31" spans="1:18" s="76" customFormat="1" x14ac:dyDescent="0.25">
      <c r="A31" s="53">
        <v>29</v>
      </c>
      <c r="B31" s="54">
        <v>1401</v>
      </c>
      <c r="C31" s="54">
        <v>14</v>
      </c>
      <c r="D31" s="54" t="s">
        <v>13</v>
      </c>
      <c r="E31" s="54">
        <v>734</v>
      </c>
      <c r="F31" s="54">
        <v>51</v>
      </c>
      <c r="G31" s="77">
        <f t="shared" si="3"/>
        <v>785</v>
      </c>
      <c r="H31" s="78">
        <f t="shared" si="4"/>
        <v>863.50000000000011</v>
      </c>
      <c r="I31" s="53">
        <v>28600</v>
      </c>
      <c r="J31" s="80">
        <f t="shared" si="5"/>
        <v>22451000</v>
      </c>
      <c r="K31" s="81">
        <f t="shared" si="0"/>
        <v>20205900</v>
      </c>
      <c r="L31" s="81">
        <f t="shared" si="1"/>
        <v>17960800</v>
      </c>
      <c r="M31" s="82">
        <f t="shared" si="2"/>
        <v>56000</v>
      </c>
      <c r="N31" s="55" t="s">
        <v>35</v>
      </c>
      <c r="O31" s="75"/>
      <c r="R31" s="75"/>
    </row>
    <row r="32" spans="1:18" s="76" customFormat="1" x14ac:dyDescent="0.25">
      <c r="A32" s="53">
        <v>30</v>
      </c>
      <c r="B32" s="54">
        <v>1402</v>
      </c>
      <c r="C32" s="54">
        <v>14</v>
      </c>
      <c r="D32" s="54" t="s">
        <v>11</v>
      </c>
      <c r="E32" s="54">
        <v>991</v>
      </c>
      <c r="F32" s="54">
        <v>77</v>
      </c>
      <c r="G32" s="77">
        <f t="shared" si="3"/>
        <v>1068</v>
      </c>
      <c r="H32" s="78">
        <f t="shared" si="4"/>
        <v>1174.8000000000002</v>
      </c>
      <c r="I32" s="53">
        <v>28600</v>
      </c>
      <c r="J32" s="80">
        <f t="shared" si="5"/>
        <v>30544800</v>
      </c>
      <c r="K32" s="81">
        <f t="shared" si="0"/>
        <v>27490320</v>
      </c>
      <c r="L32" s="81">
        <f t="shared" si="1"/>
        <v>24435840</v>
      </c>
      <c r="M32" s="82">
        <f t="shared" si="2"/>
        <v>76500</v>
      </c>
      <c r="N32" s="55" t="s">
        <v>35</v>
      </c>
      <c r="O32" s="75"/>
      <c r="R32" s="75"/>
    </row>
    <row r="33" spans="1:18" s="76" customFormat="1" x14ac:dyDescent="0.25">
      <c r="A33" s="53">
        <v>31</v>
      </c>
      <c r="B33" s="54">
        <v>1403</v>
      </c>
      <c r="C33" s="54">
        <v>14</v>
      </c>
      <c r="D33" s="54" t="s">
        <v>13</v>
      </c>
      <c r="E33" s="54">
        <v>745</v>
      </c>
      <c r="F33" s="54">
        <v>47</v>
      </c>
      <c r="G33" s="77">
        <f t="shared" si="3"/>
        <v>792</v>
      </c>
      <c r="H33" s="78">
        <f t="shared" si="4"/>
        <v>871.2</v>
      </c>
      <c r="I33" s="53">
        <v>28600</v>
      </c>
      <c r="J33" s="80">
        <f t="shared" si="5"/>
        <v>22651200</v>
      </c>
      <c r="K33" s="81">
        <f t="shared" si="0"/>
        <v>20386080</v>
      </c>
      <c r="L33" s="81">
        <f t="shared" si="1"/>
        <v>18120960</v>
      </c>
      <c r="M33" s="82">
        <f t="shared" si="2"/>
        <v>56500</v>
      </c>
      <c r="N33" s="55" t="s">
        <v>35</v>
      </c>
      <c r="O33" s="75"/>
      <c r="R33" s="75"/>
    </row>
    <row r="34" spans="1:18" s="76" customFormat="1" x14ac:dyDescent="0.25">
      <c r="A34" s="53">
        <v>32</v>
      </c>
      <c r="B34" s="54">
        <v>1404</v>
      </c>
      <c r="C34" s="54">
        <v>14</v>
      </c>
      <c r="D34" s="54" t="s">
        <v>13</v>
      </c>
      <c r="E34" s="54">
        <v>745</v>
      </c>
      <c r="F34" s="54">
        <v>47</v>
      </c>
      <c r="G34" s="77">
        <f t="shared" si="3"/>
        <v>792</v>
      </c>
      <c r="H34" s="78">
        <f t="shared" si="4"/>
        <v>871.2</v>
      </c>
      <c r="I34" s="53">
        <v>28600</v>
      </c>
      <c r="J34" s="80">
        <f t="shared" si="5"/>
        <v>22651200</v>
      </c>
      <c r="K34" s="81">
        <f t="shared" si="0"/>
        <v>20386080</v>
      </c>
      <c r="L34" s="81">
        <f t="shared" si="1"/>
        <v>18120960</v>
      </c>
      <c r="M34" s="82">
        <f t="shared" si="2"/>
        <v>56500</v>
      </c>
      <c r="N34" s="55" t="s">
        <v>35</v>
      </c>
      <c r="O34" s="75"/>
      <c r="R34" s="75"/>
    </row>
    <row r="35" spans="1:18" s="76" customFormat="1" x14ac:dyDescent="0.25">
      <c r="A35" s="53">
        <v>33</v>
      </c>
      <c r="B35" s="54">
        <v>1405</v>
      </c>
      <c r="C35" s="54">
        <v>14</v>
      </c>
      <c r="D35" s="54" t="s">
        <v>11</v>
      </c>
      <c r="E35" s="54">
        <v>991</v>
      </c>
      <c r="F35" s="54">
        <v>77</v>
      </c>
      <c r="G35" s="77">
        <f t="shared" si="3"/>
        <v>1068</v>
      </c>
      <c r="H35" s="78">
        <f t="shared" si="4"/>
        <v>1174.8000000000002</v>
      </c>
      <c r="I35" s="53">
        <v>28600</v>
      </c>
      <c r="J35" s="80">
        <f t="shared" si="5"/>
        <v>30544800</v>
      </c>
      <c r="K35" s="81">
        <f t="shared" si="0"/>
        <v>27490320</v>
      </c>
      <c r="L35" s="81">
        <f t="shared" si="1"/>
        <v>24435840</v>
      </c>
      <c r="M35" s="82">
        <f t="shared" si="2"/>
        <v>76500</v>
      </c>
      <c r="N35" s="55" t="s">
        <v>35</v>
      </c>
      <c r="O35" s="75"/>
      <c r="R35" s="75"/>
    </row>
    <row r="36" spans="1:18" s="76" customFormat="1" x14ac:dyDescent="0.25">
      <c r="A36" s="53">
        <v>34</v>
      </c>
      <c r="B36" s="54">
        <v>1406</v>
      </c>
      <c r="C36" s="54">
        <v>14</v>
      </c>
      <c r="D36" s="54" t="s">
        <v>13</v>
      </c>
      <c r="E36" s="54">
        <v>714</v>
      </c>
      <c r="F36" s="54">
        <v>51</v>
      </c>
      <c r="G36" s="77">
        <f t="shared" si="3"/>
        <v>765</v>
      </c>
      <c r="H36" s="78">
        <f t="shared" si="4"/>
        <v>841.50000000000011</v>
      </c>
      <c r="I36" s="53">
        <v>28600</v>
      </c>
      <c r="J36" s="80">
        <f t="shared" si="5"/>
        <v>21879000</v>
      </c>
      <c r="K36" s="81">
        <f t="shared" si="0"/>
        <v>19691100</v>
      </c>
      <c r="L36" s="81">
        <f t="shared" si="1"/>
        <v>17503200</v>
      </c>
      <c r="M36" s="82">
        <f t="shared" si="2"/>
        <v>54500</v>
      </c>
      <c r="N36" s="55" t="s">
        <v>35</v>
      </c>
      <c r="O36" s="75"/>
      <c r="R36" s="75"/>
    </row>
    <row r="37" spans="1:18" s="76" customFormat="1" x14ac:dyDescent="0.25">
      <c r="A37" s="53">
        <v>35</v>
      </c>
      <c r="B37" s="54">
        <v>1407</v>
      </c>
      <c r="C37" s="54">
        <v>14</v>
      </c>
      <c r="D37" s="54" t="s">
        <v>13</v>
      </c>
      <c r="E37" s="54">
        <v>702</v>
      </c>
      <c r="F37" s="54">
        <v>46</v>
      </c>
      <c r="G37" s="77">
        <f t="shared" si="3"/>
        <v>748</v>
      </c>
      <c r="H37" s="78">
        <f t="shared" si="4"/>
        <v>822.80000000000007</v>
      </c>
      <c r="I37" s="53">
        <v>28600</v>
      </c>
      <c r="J37" s="80">
        <f t="shared" si="5"/>
        <v>21392800</v>
      </c>
      <c r="K37" s="81">
        <f t="shared" si="0"/>
        <v>19253520</v>
      </c>
      <c r="L37" s="81">
        <f t="shared" si="1"/>
        <v>17114240</v>
      </c>
      <c r="M37" s="82">
        <f t="shared" si="2"/>
        <v>53500</v>
      </c>
      <c r="N37" s="55" t="s">
        <v>35</v>
      </c>
      <c r="O37" s="75"/>
      <c r="R37" s="75"/>
    </row>
    <row r="38" spans="1:18" s="76" customFormat="1" x14ac:dyDescent="0.25">
      <c r="A38" s="53">
        <v>36</v>
      </c>
      <c r="B38" s="54">
        <v>1408</v>
      </c>
      <c r="C38" s="54">
        <v>14</v>
      </c>
      <c r="D38" s="54" t="s">
        <v>13</v>
      </c>
      <c r="E38" s="54">
        <v>702</v>
      </c>
      <c r="F38" s="54">
        <v>46</v>
      </c>
      <c r="G38" s="77">
        <f t="shared" si="3"/>
        <v>748</v>
      </c>
      <c r="H38" s="78">
        <f t="shared" si="4"/>
        <v>822.80000000000007</v>
      </c>
      <c r="I38" s="53">
        <v>28600</v>
      </c>
      <c r="J38" s="80">
        <f t="shared" si="5"/>
        <v>21392800</v>
      </c>
      <c r="K38" s="81">
        <f t="shared" si="0"/>
        <v>19253520</v>
      </c>
      <c r="L38" s="81">
        <f t="shared" si="1"/>
        <v>17114240</v>
      </c>
      <c r="M38" s="82">
        <f t="shared" si="2"/>
        <v>53500</v>
      </c>
      <c r="N38" s="55" t="s">
        <v>35</v>
      </c>
      <c r="O38" s="75"/>
      <c r="R38" s="75"/>
    </row>
    <row r="39" spans="1:18" s="76" customFormat="1" x14ac:dyDescent="0.25">
      <c r="A39" s="53">
        <v>37</v>
      </c>
      <c r="B39" s="54">
        <v>1501</v>
      </c>
      <c r="C39" s="54">
        <v>15</v>
      </c>
      <c r="D39" s="54" t="s">
        <v>13</v>
      </c>
      <c r="E39" s="54">
        <v>734</v>
      </c>
      <c r="F39" s="54">
        <v>51</v>
      </c>
      <c r="G39" s="77">
        <f t="shared" si="3"/>
        <v>785</v>
      </c>
      <c r="H39" s="78">
        <f t="shared" si="4"/>
        <v>863.50000000000011</v>
      </c>
      <c r="I39" s="53">
        <v>28720</v>
      </c>
      <c r="J39" s="80">
        <f t="shared" si="5"/>
        <v>22545200</v>
      </c>
      <c r="K39" s="81">
        <f t="shared" si="0"/>
        <v>20290680</v>
      </c>
      <c r="L39" s="81">
        <f t="shared" si="1"/>
        <v>18036160</v>
      </c>
      <c r="M39" s="82">
        <f t="shared" si="2"/>
        <v>56500</v>
      </c>
      <c r="N39" s="55" t="s">
        <v>35</v>
      </c>
      <c r="O39" s="75"/>
      <c r="R39" s="75"/>
    </row>
    <row r="40" spans="1:18" s="76" customFormat="1" x14ac:dyDescent="0.25">
      <c r="A40" s="53">
        <v>38</v>
      </c>
      <c r="B40" s="54">
        <v>1502</v>
      </c>
      <c r="C40" s="54">
        <v>15</v>
      </c>
      <c r="D40" s="54" t="s">
        <v>11</v>
      </c>
      <c r="E40" s="54">
        <v>991</v>
      </c>
      <c r="F40" s="54">
        <v>77</v>
      </c>
      <c r="G40" s="77">
        <f t="shared" si="3"/>
        <v>1068</v>
      </c>
      <c r="H40" s="78">
        <f t="shared" si="4"/>
        <v>1174.8000000000002</v>
      </c>
      <c r="I40" s="53">
        <v>28720</v>
      </c>
      <c r="J40" s="80">
        <f t="shared" si="5"/>
        <v>30672960</v>
      </c>
      <c r="K40" s="81">
        <f t="shared" si="0"/>
        <v>27605664</v>
      </c>
      <c r="L40" s="81">
        <f t="shared" si="1"/>
        <v>24538368</v>
      </c>
      <c r="M40" s="82">
        <f t="shared" si="2"/>
        <v>76500</v>
      </c>
      <c r="N40" s="55" t="s">
        <v>35</v>
      </c>
      <c r="O40" s="75"/>
      <c r="R40" s="75"/>
    </row>
    <row r="41" spans="1:18" s="76" customFormat="1" x14ac:dyDescent="0.25">
      <c r="A41" s="53">
        <v>39</v>
      </c>
      <c r="B41" s="54">
        <v>1503</v>
      </c>
      <c r="C41" s="54">
        <v>15</v>
      </c>
      <c r="D41" s="54" t="s">
        <v>13</v>
      </c>
      <c r="E41" s="54">
        <v>745</v>
      </c>
      <c r="F41" s="54">
        <v>47</v>
      </c>
      <c r="G41" s="77">
        <f t="shared" si="3"/>
        <v>792</v>
      </c>
      <c r="H41" s="78">
        <f t="shared" si="4"/>
        <v>871.2</v>
      </c>
      <c r="I41" s="53">
        <v>28720</v>
      </c>
      <c r="J41" s="80">
        <f t="shared" si="5"/>
        <v>22746240</v>
      </c>
      <c r="K41" s="81">
        <f t="shared" si="0"/>
        <v>20471616</v>
      </c>
      <c r="L41" s="81">
        <f t="shared" si="1"/>
        <v>18196992</v>
      </c>
      <c r="M41" s="82">
        <f t="shared" si="2"/>
        <v>57000</v>
      </c>
      <c r="N41" s="55" t="s">
        <v>35</v>
      </c>
      <c r="O41" s="75"/>
      <c r="R41" s="75"/>
    </row>
    <row r="42" spans="1:18" s="76" customFormat="1" x14ac:dyDescent="0.25">
      <c r="A42" s="53">
        <v>40</v>
      </c>
      <c r="B42" s="54">
        <v>1504</v>
      </c>
      <c r="C42" s="54">
        <v>15</v>
      </c>
      <c r="D42" s="54" t="s">
        <v>13</v>
      </c>
      <c r="E42" s="54">
        <v>745</v>
      </c>
      <c r="F42" s="54">
        <v>47</v>
      </c>
      <c r="G42" s="77">
        <f t="shared" si="3"/>
        <v>792</v>
      </c>
      <c r="H42" s="78">
        <f t="shared" si="4"/>
        <v>871.2</v>
      </c>
      <c r="I42" s="53">
        <v>28720</v>
      </c>
      <c r="J42" s="80">
        <f t="shared" si="5"/>
        <v>22746240</v>
      </c>
      <c r="K42" s="81">
        <f t="shared" si="0"/>
        <v>20471616</v>
      </c>
      <c r="L42" s="81">
        <f t="shared" si="1"/>
        <v>18196992</v>
      </c>
      <c r="M42" s="82">
        <f t="shared" si="2"/>
        <v>57000</v>
      </c>
      <c r="N42" s="55" t="s">
        <v>35</v>
      </c>
      <c r="O42" s="75"/>
      <c r="R42" s="75"/>
    </row>
    <row r="43" spans="1:18" s="76" customFormat="1" x14ac:dyDescent="0.25">
      <c r="A43" s="53">
        <v>41</v>
      </c>
      <c r="B43" s="54">
        <v>1505</v>
      </c>
      <c r="C43" s="54">
        <v>15</v>
      </c>
      <c r="D43" s="54" t="s">
        <v>11</v>
      </c>
      <c r="E43" s="54">
        <v>991</v>
      </c>
      <c r="F43" s="54">
        <v>77</v>
      </c>
      <c r="G43" s="77">
        <f t="shared" si="3"/>
        <v>1068</v>
      </c>
      <c r="H43" s="78">
        <f t="shared" si="4"/>
        <v>1174.8000000000002</v>
      </c>
      <c r="I43" s="53">
        <v>28720</v>
      </c>
      <c r="J43" s="80">
        <f t="shared" si="5"/>
        <v>30672960</v>
      </c>
      <c r="K43" s="81">
        <f t="shared" si="0"/>
        <v>27605664</v>
      </c>
      <c r="L43" s="81">
        <f t="shared" si="1"/>
        <v>24538368</v>
      </c>
      <c r="M43" s="82">
        <f t="shared" si="2"/>
        <v>76500</v>
      </c>
      <c r="N43" s="55" t="s">
        <v>35</v>
      </c>
      <c r="O43" s="75"/>
      <c r="R43" s="75"/>
    </row>
    <row r="44" spans="1:18" s="76" customFormat="1" x14ac:dyDescent="0.25">
      <c r="A44" s="53">
        <v>42</v>
      </c>
      <c r="B44" s="54">
        <v>1506</v>
      </c>
      <c r="C44" s="54">
        <v>15</v>
      </c>
      <c r="D44" s="54" t="s">
        <v>13</v>
      </c>
      <c r="E44" s="54">
        <v>714</v>
      </c>
      <c r="F44" s="54">
        <v>51</v>
      </c>
      <c r="G44" s="77">
        <f t="shared" si="3"/>
        <v>765</v>
      </c>
      <c r="H44" s="78">
        <f t="shared" si="4"/>
        <v>841.50000000000011</v>
      </c>
      <c r="I44" s="53">
        <v>28720</v>
      </c>
      <c r="J44" s="80">
        <f t="shared" si="5"/>
        <v>21970800</v>
      </c>
      <c r="K44" s="81">
        <f t="shared" si="0"/>
        <v>19773720</v>
      </c>
      <c r="L44" s="81">
        <f t="shared" si="1"/>
        <v>17576640</v>
      </c>
      <c r="M44" s="82">
        <f t="shared" si="2"/>
        <v>55000</v>
      </c>
      <c r="N44" s="55" t="s">
        <v>35</v>
      </c>
      <c r="O44" s="75"/>
      <c r="R44" s="75"/>
    </row>
    <row r="45" spans="1:18" s="76" customFormat="1" x14ac:dyDescent="0.25">
      <c r="A45" s="53">
        <v>43</v>
      </c>
      <c r="B45" s="54">
        <v>1507</v>
      </c>
      <c r="C45" s="54">
        <v>15</v>
      </c>
      <c r="D45" s="54" t="s">
        <v>13</v>
      </c>
      <c r="E45" s="54">
        <v>702</v>
      </c>
      <c r="F45" s="54">
        <v>46</v>
      </c>
      <c r="G45" s="77">
        <f t="shared" si="3"/>
        <v>748</v>
      </c>
      <c r="H45" s="78">
        <f t="shared" si="4"/>
        <v>822.80000000000007</v>
      </c>
      <c r="I45" s="53">
        <v>28720</v>
      </c>
      <c r="J45" s="80">
        <f t="shared" si="5"/>
        <v>21482560</v>
      </c>
      <c r="K45" s="81">
        <f t="shared" si="0"/>
        <v>19334304</v>
      </c>
      <c r="L45" s="81">
        <f t="shared" si="1"/>
        <v>17186048</v>
      </c>
      <c r="M45" s="82">
        <f t="shared" si="2"/>
        <v>53500</v>
      </c>
      <c r="N45" s="55" t="s">
        <v>35</v>
      </c>
      <c r="O45" s="75"/>
      <c r="R45" s="75"/>
    </row>
    <row r="46" spans="1:18" s="76" customFormat="1" x14ac:dyDescent="0.25">
      <c r="A46" s="53">
        <v>44</v>
      </c>
      <c r="B46" s="54">
        <v>1508</v>
      </c>
      <c r="C46" s="54">
        <v>15</v>
      </c>
      <c r="D46" s="54" t="s">
        <v>13</v>
      </c>
      <c r="E46" s="54">
        <v>702</v>
      </c>
      <c r="F46" s="54">
        <v>46</v>
      </c>
      <c r="G46" s="77">
        <f t="shared" si="3"/>
        <v>748</v>
      </c>
      <c r="H46" s="78">
        <f t="shared" si="4"/>
        <v>822.80000000000007</v>
      </c>
      <c r="I46" s="53">
        <v>28720</v>
      </c>
      <c r="J46" s="80">
        <f t="shared" si="5"/>
        <v>21482560</v>
      </c>
      <c r="K46" s="81">
        <f t="shared" si="0"/>
        <v>19334304</v>
      </c>
      <c r="L46" s="81">
        <f t="shared" si="1"/>
        <v>17186048</v>
      </c>
      <c r="M46" s="82">
        <f t="shared" si="2"/>
        <v>53500</v>
      </c>
      <c r="N46" s="55" t="s">
        <v>35</v>
      </c>
      <c r="O46" s="75"/>
      <c r="R46" s="75"/>
    </row>
    <row r="47" spans="1:18" s="76" customFormat="1" x14ac:dyDescent="0.25">
      <c r="A47" s="53">
        <v>45</v>
      </c>
      <c r="B47" s="54">
        <v>1601</v>
      </c>
      <c r="C47" s="54">
        <v>16</v>
      </c>
      <c r="D47" s="54" t="s">
        <v>11</v>
      </c>
      <c r="E47" s="54">
        <v>865</v>
      </c>
      <c r="F47" s="54">
        <v>108</v>
      </c>
      <c r="G47" s="77">
        <f t="shared" si="3"/>
        <v>973</v>
      </c>
      <c r="H47" s="78">
        <f t="shared" si="4"/>
        <v>1070.3000000000002</v>
      </c>
      <c r="I47" s="53">
        <v>28840</v>
      </c>
      <c r="J47" s="80">
        <f t="shared" si="5"/>
        <v>28061320</v>
      </c>
      <c r="K47" s="81">
        <f t="shared" si="0"/>
        <v>25255188</v>
      </c>
      <c r="L47" s="81">
        <f t="shared" si="1"/>
        <v>22449056</v>
      </c>
      <c r="M47" s="82">
        <f t="shared" si="2"/>
        <v>70000</v>
      </c>
      <c r="N47" s="55" t="s">
        <v>35</v>
      </c>
      <c r="O47" s="75"/>
      <c r="R47" s="75"/>
    </row>
    <row r="48" spans="1:18" s="76" customFormat="1" x14ac:dyDescent="0.25">
      <c r="A48" s="53">
        <v>46</v>
      </c>
      <c r="B48" s="54">
        <v>1603</v>
      </c>
      <c r="C48" s="54">
        <v>16</v>
      </c>
      <c r="D48" s="54" t="s">
        <v>13</v>
      </c>
      <c r="E48" s="54">
        <v>745</v>
      </c>
      <c r="F48" s="54">
        <v>47</v>
      </c>
      <c r="G48" s="77">
        <f t="shared" si="3"/>
        <v>792</v>
      </c>
      <c r="H48" s="78">
        <f t="shared" si="4"/>
        <v>871.2</v>
      </c>
      <c r="I48" s="53">
        <v>28840</v>
      </c>
      <c r="J48" s="80">
        <f t="shared" si="5"/>
        <v>22841280</v>
      </c>
      <c r="K48" s="81">
        <f t="shared" si="0"/>
        <v>20557152</v>
      </c>
      <c r="L48" s="81">
        <f t="shared" si="1"/>
        <v>18273024</v>
      </c>
      <c r="M48" s="82">
        <f t="shared" si="2"/>
        <v>57000</v>
      </c>
      <c r="N48" s="55" t="s">
        <v>35</v>
      </c>
      <c r="O48" s="75"/>
      <c r="R48" s="75"/>
    </row>
    <row r="49" spans="1:18" s="76" customFormat="1" x14ac:dyDescent="0.25">
      <c r="A49" s="53">
        <v>47</v>
      </c>
      <c r="B49" s="54">
        <v>1604</v>
      </c>
      <c r="C49" s="54">
        <v>16</v>
      </c>
      <c r="D49" s="54" t="s">
        <v>13</v>
      </c>
      <c r="E49" s="54">
        <v>745</v>
      </c>
      <c r="F49" s="54">
        <v>47</v>
      </c>
      <c r="G49" s="77">
        <f t="shared" si="3"/>
        <v>792</v>
      </c>
      <c r="H49" s="78">
        <f t="shared" si="4"/>
        <v>871.2</v>
      </c>
      <c r="I49" s="53">
        <v>28840</v>
      </c>
      <c r="J49" s="80">
        <f t="shared" si="5"/>
        <v>22841280</v>
      </c>
      <c r="K49" s="81">
        <f t="shared" si="0"/>
        <v>20557152</v>
      </c>
      <c r="L49" s="81">
        <f t="shared" si="1"/>
        <v>18273024</v>
      </c>
      <c r="M49" s="82">
        <f t="shared" si="2"/>
        <v>57000</v>
      </c>
      <c r="N49" s="55" t="s">
        <v>35</v>
      </c>
      <c r="O49" s="75"/>
      <c r="R49" s="75"/>
    </row>
    <row r="50" spans="1:18" s="76" customFormat="1" x14ac:dyDescent="0.25">
      <c r="A50" s="53">
        <v>48</v>
      </c>
      <c r="B50" s="54">
        <v>1606</v>
      </c>
      <c r="C50" s="54">
        <v>16</v>
      </c>
      <c r="D50" s="54" t="s">
        <v>11</v>
      </c>
      <c r="E50" s="54">
        <v>845</v>
      </c>
      <c r="F50" s="54">
        <v>108</v>
      </c>
      <c r="G50" s="77">
        <f t="shared" si="3"/>
        <v>953</v>
      </c>
      <c r="H50" s="78">
        <f t="shared" si="4"/>
        <v>1048.3000000000002</v>
      </c>
      <c r="I50" s="53">
        <v>28840</v>
      </c>
      <c r="J50" s="80">
        <f t="shared" si="5"/>
        <v>27484520</v>
      </c>
      <c r="K50" s="81">
        <f t="shared" si="0"/>
        <v>24736068</v>
      </c>
      <c r="L50" s="81">
        <f t="shared" si="1"/>
        <v>21987616</v>
      </c>
      <c r="M50" s="82">
        <f t="shared" si="2"/>
        <v>68500</v>
      </c>
      <c r="N50" s="55" t="s">
        <v>35</v>
      </c>
      <c r="O50" s="75"/>
      <c r="R50" s="75"/>
    </row>
    <row r="51" spans="1:18" s="76" customFormat="1" x14ac:dyDescent="0.25">
      <c r="A51" s="53">
        <v>49</v>
      </c>
      <c r="B51" s="54">
        <v>1607</v>
      </c>
      <c r="C51" s="54">
        <v>16</v>
      </c>
      <c r="D51" s="54" t="s">
        <v>13</v>
      </c>
      <c r="E51" s="54">
        <v>702</v>
      </c>
      <c r="F51" s="54">
        <v>46</v>
      </c>
      <c r="G51" s="77">
        <f t="shared" si="3"/>
        <v>748</v>
      </c>
      <c r="H51" s="78">
        <f t="shared" si="4"/>
        <v>822.80000000000007</v>
      </c>
      <c r="I51" s="53">
        <v>28840</v>
      </c>
      <c r="J51" s="80">
        <f t="shared" si="5"/>
        <v>21572320</v>
      </c>
      <c r="K51" s="81">
        <f t="shared" si="0"/>
        <v>19415088</v>
      </c>
      <c r="L51" s="81">
        <f t="shared" si="1"/>
        <v>17257856</v>
      </c>
      <c r="M51" s="82">
        <f t="shared" si="2"/>
        <v>54000</v>
      </c>
      <c r="N51" s="55" t="s">
        <v>35</v>
      </c>
      <c r="O51" s="75"/>
      <c r="R51" s="75"/>
    </row>
    <row r="52" spans="1:18" s="76" customFormat="1" x14ac:dyDescent="0.25">
      <c r="A52" s="53">
        <v>50</v>
      </c>
      <c r="B52" s="54">
        <v>1608</v>
      </c>
      <c r="C52" s="54">
        <v>16</v>
      </c>
      <c r="D52" s="54" t="s">
        <v>13</v>
      </c>
      <c r="E52" s="54">
        <v>702</v>
      </c>
      <c r="F52" s="54">
        <v>46</v>
      </c>
      <c r="G52" s="77">
        <f t="shared" si="3"/>
        <v>748</v>
      </c>
      <c r="H52" s="78">
        <f t="shared" si="4"/>
        <v>822.80000000000007</v>
      </c>
      <c r="I52" s="53">
        <v>28840</v>
      </c>
      <c r="J52" s="80">
        <f t="shared" si="5"/>
        <v>21572320</v>
      </c>
      <c r="K52" s="81">
        <f t="shared" si="0"/>
        <v>19415088</v>
      </c>
      <c r="L52" s="81">
        <f t="shared" si="1"/>
        <v>17257856</v>
      </c>
      <c r="M52" s="82">
        <f t="shared" si="2"/>
        <v>54000</v>
      </c>
      <c r="N52" s="55" t="s">
        <v>35</v>
      </c>
      <c r="O52" s="75"/>
      <c r="R52" s="75"/>
    </row>
    <row r="53" spans="1:18" s="76" customFormat="1" x14ac:dyDescent="0.25">
      <c r="A53" s="53">
        <v>51</v>
      </c>
      <c r="B53" s="54">
        <v>1701</v>
      </c>
      <c r="C53" s="54">
        <v>17</v>
      </c>
      <c r="D53" s="54" t="s">
        <v>13</v>
      </c>
      <c r="E53" s="54">
        <v>734</v>
      </c>
      <c r="F53" s="54">
        <v>51</v>
      </c>
      <c r="G53" s="77">
        <f t="shared" si="3"/>
        <v>785</v>
      </c>
      <c r="H53" s="78">
        <f t="shared" si="4"/>
        <v>863.50000000000011</v>
      </c>
      <c r="I53" s="53">
        <v>28960</v>
      </c>
      <c r="J53" s="80">
        <f t="shared" si="5"/>
        <v>22733600</v>
      </c>
      <c r="K53" s="81">
        <f t="shared" si="0"/>
        <v>20460240</v>
      </c>
      <c r="L53" s="81">
        <f t="shared" si="1"/>
        <v>18186880</v>
      </c>
      <c r="M53" s="82">
        <f t="shared" si="2"/>
        <v>57000</v>
      </c>
      <c r="N53" s="55" t="s">
        <v>35</v>
      </c>
      <c r="O53" s="75"/>
      <c r="R53" s="75"/>
    </row>
    <row r="54" spans="1:18" s="76" customFormat="1" x14ac:dyDescent="0.25">
      <c r="A54" s="53">
        <v>52</v>
      </c>
      <c r="B54" s="54">
        <v>1702</v>
      </c>
      <c r="C54" s="54">
        <v>17</v>
      </c>
      <c r="D54" s="54" t="s">
        <v>11</v>
      </c>
      <c r="E54" s="54">
        <v>991</v>
      </c>
      <c r="F54" s="54">
        <v>77</v>
      </c>
      <c r="G54" s="77">
        <f t="shared" si="3"/>
        <v>1068</v>
      </c>
      <c r="H54" s="78">
        <f t="shared" si="4"/>
        <v>1174.8000000000002</v>
      </c>
      <c r="I54" s="53">
        <v>28960</v>
      </c>
      <c r="J54" s="80">
        <f t="shared" si="5"/>
        <v>30929280</v>
      </c>
      <c r="K54" s="81">
        <f t="shared" si="0"/>
        <v>27836352</v>
      </c>
      <c r="L54" s="81">
        <f t="shared" si="1"/>
        <v>24743424</v>
      </c>
      <c r="M54" s="82">
        <f t="shared" si="2"/>
        <v>77500</v>
      </c>
      <c r="N54" s="55" t="s">
        <v>35</v>
      </c>
      <c r="O54" s="75"/>
      <c r="R54" s="75"/>
    </row>
    <row r="55" spans="1:18" s="76" customFormat="1" x14ac:dyDescent="0.25">
      <c r="A55" s="53">
        <v>53</v>
      </c>
      <c r="B55" s="54">
        <v>1703</v>
      </c>
      <c r="C55" s="54">
        <v>17</v>
      </c>
      <c r="D55" s="54" t="s">
        <v>13</v>
      </c>
      <c r="E55" s="54">
        <v>745</v>
      </c>
      <c r="F55" s="54">
        <v>47</v>
      </c>
      <c r="G55" s="77">
        <f t="shared" si="3"/>
        <v>792</v>
      </c>
      <c r="H55" s="78">
        <f t="shared" si="4"/>
        <v>871.2</v>
      </c>
      <c r="I55" s="53">
        <v>28960</v>
      </c>
      <c r="J55" s="80">
        <f t="shared" si="5"/>
        <v>22936320</v>
      </c>
      <c r="K55" s="81">
        <f t="shared" si="0"/>
        <v>20642688</v>
      </c>
      <c r="L55" s="81">
        <f t="shared" si="1"/>
        <v>18349056</v>
      </c>
      <c r="M55" s="82">
        <f t="shared" si="2"/>
        <v>57500</v>
      </c>
      <c r="N55" s="55" t="s">
        <v>35</v>
      </c>
      <c r="O55" s="75"/>
      <c r="R55" s="75"/>
    </row>
    <row r="56" spans="1:18" s="76" customFormat="1" x14ac:dyDescent="0.25">
      <c r="A56" s="53">
        <v>54</v>
      </c>
      <c r="B56" s="54">
        <v>1704</v>
      </c>
      <c r="C56" s="54">
        <v>17</v>
      </c>
      <c r="D56" s="54" t="s">
        <v>13</v>
      </c>
      <c r="E56" s="54">
        <v>745</v>
      </c>
      <c r="F56" s="54">
        <v>47</v>
      </c>
      <c r="G56" s="77">
        <f t="shared" si="3"/>
        <v>792</v>
      </c>
      <c r="H56" s="78">
        <f t="shared" si="4"/>
        <v>871.2</v>
      </c>
      <c r="I56" s="53">
        <v>28960</v>
      </c>
      <c r="J56" s="80">
        <f t="shared" si="5"/>
        <v>22936320</v>
      </c>
      <c r="K56" s="81">
        <f t="shared" si="0"/>
        <v>20642688</v>
      </c>
      <c r="L56" s="81">
        <f t="shared" si="1"/>
        <v>18349056</v>
      </c>
      <c r="M56" s="82">
        <f t="shared" si="2"/>
        <v>57500</v>
      </c>
      <c r="N56" s="55" t="s">
        <v>35</v>
      </c>
      <c r="O56" s="75"/>
      <c r="R56" s="75"/>
    </row>
    <row r="57" spans="1:18" s="76" customFormat="1" x14ac:dyDescent="0.25">
      <c r="A57" s="53">
        <v>55</v>
      </c>
      <c r="B57" s="54">
        <v>1705</v>
      </c>
      <c r="C57" s="54">
        <v>17</v>
      </c>
      <c r="D57" s="54" t="s">
        <v>11</v>
      </c>
      <c r="E57" s="54">
        <v>991</v>
      </c>
      <c r="F57" s="54">
        <v>77</v>
      </c>
      <c r="G57" s="77">
        <f t="shared" si="3"/>
        <v>1068</v>
      </c>
      <c r="H57" s="78">
        <f t="shared" si="4"/>
        <v>1174.8000000000002</v>
      </c>
      <c r="I57" s="53">
        <v>28960</v>
      </c>
      <c r="J57" s="80">
        <f t="shared" si="5"/>
        <v>30929280</v>
      </c>
      <c r="K57" s="81">
        <f t="shared" ref="K57:K65" si="6">J57*0.9</f>
        <v>27836352</v>
      </c>
      <c r="L57" s="81">
        <f t="shared" ref="L57:L65" si="7">J57*0.8</f>
        <v>24743424</v>
      </c>
      <c r="M57" s="82">
        <f t="shared" ref="M57:M65" si="8">MROUND((J57*0.03/12),500)</f>
        <v>77500</v>
      </c>
      <c r="N57" s="55" t="s">
        <v>35</v>
      </c>
      <c r="O57" s="75"/>
      <c r="R57" s="75"/>
    </row>
    <row r="58" spans="1:18" s="76" customFormat="1" x14ac:dyDescent="0.25">
      <c r="A58" s="53">
        <v>56</v>
      </c>
      <c r="B58" s="54">
        <v>1706</v>
      </c>
      <c r="C58" s="54">
        <v>17</v>
      </c>
      <c r="D58" s="54" t="s">
        <v>13</v>
      </c>
      <c r="E58" s="54">
        <v>714</v>
      </c>
      <c r="F58" s="54">
        <v>51</v>
      </c>
      <c r="G58" s="77">
        <f t="shared" ref="G58:G65" si="9">E58+F58</f>
        <v>765</v>
      </c>
      <c r="H58" s="78">
        <f t="shared" ref="H58:H65" si="10">G58*1.1</f>
        <v>841.50000000000011</v>
      </c>
      <c r="I58" s="53">
        <v>28960</v>
      </c>
      <c r="J58" s="80">
        <f t="shared" si="5"/>
        <v>22154400</v>
      </c>
      <c r="K58" s="81">
        <f t="shared" si="6"/>
        <v>19938960</v>
      </c>
      <c r="L58" s="81">
        <f t="shared" si="7"/>
        <v>17723520</v>
      </c>
      <c r="M58" s="82">
        <f t="shared" si="8"/>
        <v>55500</v>
      </c>
      <c r="N58" s="55" t="s">
        <v>35</v>
      </c>
      <c r="O58" s="75"/>
      <c r="R58" s="75"/>
    </row>
    <row r="59" spans="1:18" s="76" customFormat="1" x14ac:dyDescent="0.25">
      <c r="A59" s="53">
        <v>57</v>
      </c>
      <c r="B59" s="54">
        <v>1707</v>
      </c>
      <c r="C59" s="54">
        <v>17</v>
      </c>
      <c r="D59" s="54" t="s">
        <v>13</v>
      </c>
      <c r="E59" s="54">
        <v>702</v>
      </c>
      <c r="F59" s="54">
        <v>46</v>
      </c>
      <c r="G59" s="77">
        <f t="shared" si="9"/>
        <v>748</v>
      </c>
      <c r="H59" s="78">
        <f t="shared" si="10"/>
        <v>822.80000000000007</v>
      </c>
      <c r="I59" s="53">
        <v>28960</v>
      </c>
      <c r="J59" s="80">
        <f t="shared" si="5"/>
        <v>21662080</v>
      </c>
      <c r="K59" s="81">
        <f t="shared" si="6"/>
        <v>19495872</v>
      </c>
      <c r="L59" s="81">
        <f t="shared" si="7"/>
        <v>17329664</v>
      </c>
      <c r="M59" s="82">
        <f t="shared" si="8"/>
        <v>54000</v>
      </c>
      <c r="N59" s="55" t="s">
        <v>35</v>
      </c>
      <c r="O59" s="75"/>
      <c r="R59" s="75"/>
    </row>
    <row r="60" spans="1:18" s="76" customFormat="1" x14ac:dyDescent="0.25">
      <c r="A60" s="53">
        <v>58</v>
      </c>
      <c r="B60" s="54">
        <v>1708</v>
      </c>
      <c r="C60" s="54">
        <v>17</v>
      </c>
      <c r="D60" s="54" t="s">
        <v>13</v>
      </c>
      <c r="E60" s="54">
        <v>702</v>
      </c>
      <c r="F60" s="54">
        <v>46</v>
      </c>
      <c r="G60" s="77">
        <f t="shared" si="9"/>
        <v>748</v>
      </c>
      <c r="H60" s="78">
        <f t="shared" si="10"/>
        <v>822.80000000000007</v>
      </c>
      <c r="I60" s="53">
        <v>28960</v>
      </c>
      <c r="J60" s="80">
        <f t="shared" ref="J60:J65" si="11">G60*I60</f>
        <v>21662080</v>
      </c>
      <c r="K60" s="81">
        <f t="shared" si="6"/>
        <v>19495872</v>
      </c>
      <c r="L60" s="81">
        <f t="shared" si="7"/>
        <v>17329664</v>
      </c>
      <c r="M60" s="82">
        <f t="shared" si="8"/>
        <v>54000</v>
      </c>
      <c r="N60" s="55" t="s">
        <v>35</v>
      </c>
      <c r="O60" s="75"/>
      <c r="R60" s="75"/>
    </row>
    <row r="61" spans="1:18" s="76" customFormat="1" x14ac:dyDescent="0.25">
      <c r="A61" s="53">
        <v>59</v>
      </c>
      <c r="B61" s="54">
        <v>2004</v>
      </c>
      <c r="C61" s="54">
        <v>20</v>
      </c>
      <c r="D61" s="56" t="s">
        <v>13</v>
      </c>
      <c r="E61" s="54">
        <v>745</v>
      </c>
      <c r="F61" s="54">
        <v>47</v>
      </c>
      <c r="G61" s="77">
        <f t="shared" si="9"/>
        <v>792</v>
      </c>
      <c r="H61" s="78">
        <f t="shared" si="10"/>
        <v>871.2</v>
      </c>
      <c r="I61" s="53">
        <v>29320</v>
      </c>
      <c r="J61" s="80">
        <f t="shared" si="11"/>
        <v>23221440</v>
      </c>
      <c r="K61" s="81">
        <f t="shared" si="6"/>
        <v>20899296</v>
      </c>
      <c r="L61" s="81">
        <f t="shared" si="7"/>
        <v>18577152</v>
      </c>
      <c r="M61" s="82">
        <f t="shared" si="8"/>
        <v>58000</v>
      </c>
      <c r="N61" s="55" t="s">
        <v>35</v>
      </c>
      <c r="O61" s="75"/>
      <c r="R61" s="75"/>
    </row>
    <row r="62" spans="1:18" s="76" customFormat="1" x14ac:dyDescent="0.25">
      <c r="A62" s="53">
        <v>60</v>
      </c>
      <c r="B62" s="54">
        <v>2005</v>
      </c>
      <c r="C62" s="54">
        <v>20</v>
      </c>
      <c r="D62" s="56" t="s">
        <v>11</v>
      </c>
      <c r="E62" s="54">
        <v>991</v>
      </c>
      <c r="F62" s="54">
        <v>77</v>
      </c>
      <c r="G62" s="77">
        <f t="shared" si="9"/>
        <v>1068</v>
      </c>
      <c r="H62" s="78">
        <f t="shared" si="10"/>
        <v>1174.8000000000002</v>
      </c>
      <c r="I62" s="53">
        <v>29320</v>
      </c>
      <c r="J62" s="80">
        <f t="shared" si="11"/>
        <v>31313760</v>
      </c>
      <c r="K62" s="81">
        <f t="shared" si="6"/>
        <v>28182384</v>
      </c>
      <c r="L62" s="81">
        <f t="shared" si="7"/>
        <v>25051008</v>
      </c>
      <c r="M62" s="82">
        <f t="shared" si="8"/>
        <v>78500</v>
      </c>
      <c r="N62" s="55" t="s">
        <v>35</v>
      </c>
      <c r="O62" s="75"/>
      <c r="R62" s="75"/>
    </row>
    <row r="63" spans="1:18" s="76" customFormat="1" x14ac:dyDescent="0.25">
      <c r="A63" s="53">
        <v>61</v>
      </c>
      <c r="B63" s="54">
        <v>2006</v>
      </c>
      <c r="C63" s="54">
        <v>20</v>
      </c>
      <c r="D63" s="56" t="s">
        <v>13</v>
      </c>
      <c r="E63" s="54">
        <v>714</v>
      </c>
      <c r="F63" s="54">
        <v>51</v>
      </c>
      <c r="G63" s="77">
        <f t="shared" si="9"/>
        <v>765</v>
      </c>
      <c r="H63" s="78">
        <f t="shared" si="10"/>
        <v>841.50000000000011</v>
      </c>
      <c r="I63" s="53">
        <v>29320</v>
      </c>
      <c r="J63" s="80">
        <f t="shared" si="11"/>
        <v>22429800</v>
      </c>
      <c r="K63" s="81">
        <f t="shared" si="6"/>
        <v>20186820</v>
      </c>
      <c r="L63" s="81">
        <f t="shared" si="7"/>
        <v>17943840</v>
      </c>
      <c r="M63" s="82">
        <f t="shared" si="8"/>
        <v>56000</v>
      </c>
      <c r="N63" s="55" t="s">
        <v>35</v>
      </c>
      <c r="O63" s="75"/>
      <c r="R63" s="75"/>
    </row>
    <row r="64" spans="1:18" s="76" customFormat="1" x14ac:dyDescent="0.25">
      <c r="A64" s="53">
        <v>62</v>
      </c>
      <c r="B64" s="54">
        <v>2007</v>
      </c>
      <c r="C64" s="54">
        <v>20</v>
      </c>
      <c r="D64" s="56" t="s">
        <v>13</v>
      </c>
      <c r="E64" s="54">
        <v>702</v>
      </c>
      <c r="F64" s="54">
        <v>46</v>
      </c>
      <c r="G64" s="77">
        <f t="shared" si="9"/>
        <v>748</v>
      </c>
      <c r="H64" s="78">
        <f t="shared" si="10"/>
        <v>822.80000000000007</v>
      </c>
      <c r="I64" s="53">
        <v>29320</v>
      </c>
      <c r="J64" s="80">
        <f t="shared" si="11"/>
        <v>21931360</v>
      </c>
      <c r="K64" s="81">
        <f t="shared" si="6"/>
        <v>19738224</v>
      </c>
      <c r="L64" s="81">
        <f t="shared" si="7"/>
        <v>17545088</v>
      </c>
      <c r="M64" s="82">
        <f t="shared" si="8"/>
        <v>55000</v>
      </c>
      <c r="N64" s="55" t="s">
        <v>35</v>
      </c>
      <c r="O64" s="75"/>
      <c r="R64" s="75"/>
    </row>
    <row r="65" spans="1:18" s="76" customFormat="1" x14ac:dyDescent="0.25">
      <c r="A65" s="53">
        <v>63</v>
      </c>
      <c r="B65" s="54">
        <v>2008</v>
      </c>
      <c r="C65" s="54">
        <v>20</v>
      </c>
      <c r="D65" s="56" t="s">
        <v>13</v>
      </c>
      <c r="E65" s="54">
        <v>702</v>
      </c>
      <c r="F65" s="54">
        <v>46</v>
      </c>
      <c r="G65" s="77">
        <f t="shared" si="9"/>
        <v>748</v>
      </c>
      <c r="H65" s="78">
        <f t="shared" si="10"/>
        <v>822.80000000000007</v>
      </c>
      <c r="I65" s="53">
        <v>29320</v>
      </c>
      <c r="J65" s="80">
        <f t="shared" si="11"/>
        <v>21931360</v>
      </c>
      <c r="K65" s="81">
        <f t="shared" si="6"/>
        <v>19738224</v>
      </c>
      <c r="L65" s="81">
        <f t="shared" si="7"/>
        <v>17545088</v>
      </c>
      <c r="M65" s="82">
        <f t="shared" si="8"/>
        <v>55000</v>
      </c>
      <c r="N65" s="55" t="s">
        <v>35</v>
      </c>
      <c r="O65" s="75"/>
      <c r="R65" s="75"/>
    </row>
    <row r="66" spans="1:18" s="76" customFormat="1" x14ac:dyDescent="0.25">
      <c r="A66" s="57" t="s">
        <v>12</v>
      </c>
      <c r="B66" s="58"/>
      <c r="C66" s="58"/>
      <c r="D66" s="59"/>
      <c r="E66" s="79">
        <f>SUM(E3:E65)</f>
        <v>49516</v>
      </c>
      <c r="F66" s="79">
        <f>SUM(F3:F65)</f>
        <v>3629</v>
      </c>
      <c r="G66" s="60">
        <f>SUM(G3:G65)</f>
        <v>53145</v>
      </c>
      <c r="H66" s="61">
        <f>SUM(H3:H65)</f>
        <v>58459.500000000022</v>
      </c>
      <c r="I66" s="53"/>
      <c r="J66" s="83">
        <f>SUM(J3:J65)</f>
        <v>1520438520</v>
      </c>
      <c r="K66" s="84">
        <f>SUM(K3:K65)</f>
        <v>1368394668</v>
      </c>
      <c r="L66" s="84">
        <f>SUM(L3:L65)</f>
        <v>1216350816</v>
      </c>
      <c r="M66" s="82"/>
      <c r="N66" s="48"/>
      <c r="O66" s="75"/>
      <c r="R66" s="75"/>
    </row>
    <row r="67" spans="1:18" x14ac:dyDescent="0.25">
      <c r="A67" s="62"/>
      <c r="B67" s="63"/>
      <c r="C67" s="63"/>
      <c r="D67" s="63"/>
      <c r="E67" s="63"/>
      <c r="F67" s="63"/>
      <c r="G67" s="64"/>
      <c r="H67" s="65"/>
      <c r="I67" s="66"/>
      <c r="J67" s="67"/>
      <c r="K67" s="68"/>
      <c r="L67" s="68"/>
      <c r="M67" s="69"/>
    </row>
    <row r="68" spans="1:18" s="48" customFormat="1" x14ac:dyDescent="0.25">
      <c r="A68" s="70"/>
      <c r="B68" s="71"/>
      <c r="C68" s="71"/>
      <c r="D68" s="70"/>
      <c r="E68" s="70"/>
      <c r="F68" s="70"/>
      <c r="G68" s="72"/>
      <c r="H68" s="72"/>
      <c r="I68" s="72"/>
      <c r="J68" s="72"/>
      <c r="K68" s="73"/>
      <c r="L68" s="73"/>
      <c r="M68" s="74"/>
      <c r="O68" s="1"/>
      <c r="P68"/>
      <c r="Q68"/>
      <c r="R68" s="1"/>
    </row>
    <row r="69" spans="1:18" s="48" customFormat="1" x14ac:dyDescent="0.25">
      <c r="A69" s="70"/>
      <c r="B69" s="71"/>
      <c r="C69" s="71"/>
      <c r="D69" s="70"/>
      <c r="E69" s="70"/>
      <c r="F69" s="70"/>
      <c r="G69" s="72"/>
      <c r="H69" s="72"/>
      <c r="I69" s="72"/>
      <c r="J69" s="72"/>
      <c r="K69" s="73"/>
      <c r="L69" s="73"/>
      <c r="M69" s="74"/>
      <c r="O69" s="1"/>
      <c r="P69"/>
      <c r="Q69"/>
      <c r="R69" s="1"/>
    </row>
    <row r="70" spans="1:18" s="48" customFormat="1" x14ac:dyDescent="0.25">
      <c r="A70" s="70"/>
      <c r="B70" s="71"/>
      <c r="C70" s="71"/>
      <c r="D70" s="70"/>
      <c r="E70" s="70"/>
      <c r="F70" s="70"/>
      <c r="G70" s="72"/>
      <c r="H70" s="72"/>
      <c r="I70" s="72"/>
      <c r="J70" s="72"/>
      <c r="K70" s="73"/>
      <c r="L70" s="73"/>
      <c r="M70" s="74"/>
      <c r="O70" s="1"/>
      <c r="P70"/>
      <c r="Q70"/>
      <c r="R70" s="1"/>
    </row>
    <row r="71" spans="1:18" s="48" customFormat="1" x14ac:dyDescent="0.25">
      <c r="A71" s="70"/>
      <c r="B71" s="71"/>
      <c r="C71" s="71"/>
      <c r="D71" s="70"/>
      <c r="E71" s="70"/>
      <c r="F71" s="70"/>
      <c r="G71" s="72"/>
      <c r="H71" s="72"/>
      <c r="I71" s="72"/>
      <c r="J71" s="72"/>
      <c r="K71" s="73"/>
      <c r="L71" s="73"/>
      <c r="M71" s="74"/>
      <c r="O71" s="1"/>
      <c r="P71"/>
      <c r="Q71"/>
      <c r="R71" s="1"/>
    </row>
    <row r="72" spans="1:18" s="48" customFormat="1" x14ac:dyDescent="0.25">
      <c r="A72" s="70"/>
      <c r="B72" s="71"/>
      <c r="C72" s="71"/>
      <c r="D72" s="70"/>
      <c r="E72" s="70"/>
      <c r="F72" s="70"/>
      <c r="G72" s="72"/>
      <c r="H72" s="72"/>
      <c r="I72" s="72"/>
      <c r="J72" s="72"/>
      <c r="K72" s="73"/>
      <c r="L72" s="73"/>
      <c r="M72" s="74"/>
      <c r="O72" s="1"/>
      <c r="P72"/>
      <c r="Q72"/>
      <c r="R72" s="1"/>
    </row>
  </sheetData>
  <mergeCells count="2">
    <mergeCell ref="A1:M1"/>
    <mergeCell ref="A66:D6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59D2-4D08-40F0-82E8-CA3B6627FC91}">
  <dimension ref="A1:R33"/>
  <sheetViews>
    <sheetView topLeftCell="A19" zoomScale="190" zoomScaleNormal="190" workbookViewId="0">
      <selection activeCell="D6" sqref="D6:D25"/>
    </sheetView>
  </sheetViews>
  <sheetFormatPr defaultRowHeight="15" x14ac:dyDescent="0.25"/>
  <cols>
    <col min="1" max="1" width="4" style="70" customWidth="1"/>
    <col min="2" max="2" width="5.42578125" style="71" customWidth="1"/>
    <col min="3" max="3" width="5.140625" style="71" customWidth="1"/>
    <col min="4" max="6" width="5.7109375" style="70" customWidth="1"/>
    <col min="7" max="7" width="6.85546875" style="72" customWidth="1"/>
    <col min="8" max="8" width="6.5703125" style="73" customWidth="1"/>
    <col min="9" max="9" width="6.42578125" style="73" customWidth="1"/>
    <col min="10" max="11" width="10.85546875" style="73" customWidth="1"/>
    <col min="12" max="12" width="11.28515625" style="73" customWidth="1"/>
    <col min="13" max="13" width="7" style="74" customWidth="1"/>
    <col min="14" max="14" width="6.5703125" style="48" customWidth="1"/>
    <col min="15" max="15" width="11.7109375" style="1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8" x14ac:dyDescent="0.2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8" ht="51.75" customHeight="1" x14ac:dyDescent="0.25">
      <c r="A2" s="49" t="s">
        <v>1</v>
      </c>
      <c r="B2" s="49" t="s">
        <v>0</v>
      </c>
      <c r="C2" s="50" t="s">
        <v>2</v>
      </c>
      <c r="D2" s="50" t="s">
        <v>16</v>
      </c>
      <c r="E2" s="50" t="s">
        <v>42</v>
      </c>
      <c r="F2" s="50" t="s">
        <v>43</v>
      </c>
      <c r="G2" s="50" t="s">
        <v>44</v>
      </c>
      <c r="H2" s="50" t="s">
        <v>10</v>
      </c>
      <c r="I2" s="49" t="s">
        <v>45</v>
      </c>
      <c r="J2" s="51" t="s">
        <v>38</v>
      </c>
      <c r="K2" s="51" t="s">
        <v>39</v>
      </c>
      <c r="L2" s="51" t="s">
        <v>40</v>
      </c>
      <c r="M2" s="51" t="s">
        <v>41</v>
      </c>
      <c r="N2" s="52" t="s">
        <v>34</v>
      </c>
    </row>
    <row r="3" spans="1:18" x14ac:dyDescent="0.25">
      <c r="A3" s="53">
        <v>1</v>
      </c>
      <c r="B3" s="77">
        <v>903</v>
      </c>
      <c r="C3" s="77">
        <v>9</v>
      </c>
      <c r="D3" s="54" t="s">
        <v>13</v>
      </c>
      <c r="E3" s="54">
        <v>745</v>
      </c>
      <c r="F3" s="54">
        <v>47</v>
      </c>
      <c r="G3" s="77">
        <f t="shared" ref="G3:G12" si="0">E3+F3</f>
        <v>792</v>
      </c>
      <c r="H3" s="78">
        <f t="shared" ref="H3:H12" si="1">G3*1.1</f>
        <v>871.2</v>
      </c>
      <c r="I3" s="53" t="e">
        <f>#REF!</f>
        <v>#REF!</v>
      </c>
      <c r="J3" s="80">
        <v>0</v>
      </c>
      <c r="K3" s="81">
        <f t="shared" ref="K3:K12" si="2">J3*0.9</f>
        <v>0</v>
      </c>
      <c r="L3" s="81">
        <f t="shared" ref="L3:L12" si="3">J3*0.8</f>
        <v>0</v>
      </c>
      <c r="M3" s="82">
        <f t="shared" ref="M3:M12" si="4">MROUND((J3*0.03/12),500)</f>
        <v>0</v>
      </c>
      <c r="N3" s="55" t="s">
        <v>36</v>
      </c>
    </row>
    <row r="4" spans="1:18" s="76" customFormat="1" x14ac:dyDescent="0.25">
      <c r="A4" s="53">
        <v>2</v>
      </c>
      <c r="B4" s="77">
        <v>904</v>
      </c>
      <c r="C4" s="77">
        <v>9</v>
      </c>
      <c r="D4" s="54" t="s">
        <v>13</v>
      </c>
      <c r="E4" s="54">
        <v>745</v>
      </c>
      <c r="F4" s="54">
        <v>47</v>
      </c>
      <c r="G4" s="77">
        <f t="shared" si="0"/>
        <v>792</v>
      </c>
      <c r="H4" s="78">
        <f t="shared" si="1"/>
        <v>871.2</v>
      </c>
      <c r="I4" s="53" t="e">
        <f>I3</f>
        <v>#REF!</v>
      </c>
      <c r="J4" s="80">
        <v>0</v>
      </c>
      <c r="K4" s="81">
        <f t="shared" si="2"/>
        <v>0</v>
      </c>
      <c r="L4" s="81">
        <f t="shared" si="3"/>
        <v>0</v>
      </c>
      <c r="M4" s="82">
        <f t="shared" si="4"/>
        <v>0</v>
      </c>
      <c r="N4" s="55" t="s">
        <v>36</v>
      </c>
      <c r="O4" s="75"/>
      <c r="R4" s="75"/>
    </row>
    <row r="5" spans="1:18" s="76" customFormat="1" x14ac:dyDescent="0.25">
      <c r="A5" s="53">
        <v>3</v>
      </c>
      <c r="B5" s="54">
        <v>1001</v>
      </c>
      <c r="C5" s="54">
        <v>10</v>
      </c>
      <c r="D5" s="54" t="s">
        <v>13</v>
      </c>
      <c r="E5" s="54">
        <v>734</v>
      </c>
      <c r="F5" s="54">
        <v>51</v>
      </c>
      <c r="G5" s="77">
        <f t="shared" si="0"/>
        <v>785</v>
      </c>
      <c r="H5" s="78">
        <f t="shared" si="1"/>
        <v>863.50000000000011</v>
      </c>
      <c r="I5" s="53" t="e">
        <f>#REF!+120</f>
        <v>#REF!</v>
      </c>
      <c r="J5" s="80">
        <v>0</v>
      </c>
      <c r="K5" s="81">
        <f t="shared" si="2"/>
        <v>0</v>
      </c>
      <c r="L5" s="81">
        <f t="shared" si="3"/>
        <v>0</v>
      </c>
      <c r="M5" s="82">
        <f t="shared" si="4"/>
        <v>0</v>
      </c>
      <c r="N5" s="55" t="s">
        <v>36</v>
      </c>
      <c r="O5" s="75"/>
      <c r="R5" s="75"/>
    </row>
    <row r="6" spans="1:18" s="76" customFormat="1" x14ac:dyDescent="0.25">
      <c r="A6" s="53">
        <v>4</v>
      </c>
      <c r="B6" s="54">
        <v>1002</v>
      </c>
      <c r="C6" s="54">
        <v>10</v>
      </c>
      <c r="D6" s="54" t="s">
        <v>11</v>
      </c>
      <c r="E6" s="54">
        <v>991</v>
      </c>
      <c r="F6" s="54">
        <v>77</v>
      </c>
      <c r="G6" s="77">
        <f t="shared" si="0"/>
        <v>1068</v>
      </c>
      <c r="H6" s="78">
        <f t="shared" si="1"/>
        <v>1174.8000000000002</v>
      </c>
      <c r="I6" s="53" t="e">
        <f t="shared" ref="I6:I12" si="5">I5</f>
        <v>#REF!</v>
      </c>
      <c r="J6" s="80">
        <v>0</v>
      </c>
      <c r="K6" s="81">
        <f t="shared" si="2"/>
        <v>0</v>
      </c>
      <c r="L6" s="81">
        <f t="shared" si="3"/>
        <v>0</v>
      </c>
      <c r="M6" s="82">
        <f t="shared" si="4"/>
        <v>0</v>
      </c>
      <c r="N6" s="55" t="s">
        <v>36</v>
      </c>
      <c r="O6" s="75"/>
      <c r="R6" s="75"/>
    </row>
    <row r="7" spans="1:18" s="76" customFormat="1" x14ac:dyDescent="0.25">
      <c r="A7" s="53">
        <v>5</v>
      </c>
      <c r="B7" s="54">
        <v>1003</v>
      </c>
      <c r="C7" s="54">
        <v>10</v>
      </c>
      <c r="D7" s="54" t="s">
        <v>13</v>
      </c>
      <c r="E7" s="54">
        <v>745</v>
      </c>
      <c r="F7" s="54">
        <v>47</v>
      </c>
      <c r="G7" s="77">
        <f t="shared" si="0"/>
        <v>792</v>
      </c>
      <c r="H7" s="78">
        <f t="shared" si="1"/>
        <v>871.2</v>
      </c>
      <c r="I7" s="53" t="e">
        <f t="shared" si="5"/>
        <v>#REF!</v>
      </c>
      <c r="J7" s="80">
        <v>0</v>
      </c>
      <c r="K7" s="81">
        <f t="shared" si="2"/>
        <v>0</v>
      </c>
      <c r="L7" s="81">
        <f t="shared" si="3"/>
        <v>0</v>
      </c>
      <c r="M7" s="82">
        <f t="shared" si="4"/>
        <v>0</v>
      </c>
      <c r="N7" s="55" t="s">
        <v>36</v>
      </c>
      <c r="O7" s="75"/>
      <c r="R7" s="75"/>
    </row>
    <row r="8" spans="1:18" s="76" customFormat="1" x14ac:dyDescent="0.25">
      <c r="A8" s="53">
        <v>6</v>
      </c>
      <c r="B8" s="54">
        <v>1004</v>
      </c>
      <c r="C8" s="54">
        <v>10</v>
      </c>
      <c r="D8" s="54" t="s">
        <v>13</v>
      </c>
      <c r="E8" s="54">
        <v>745</v>
      </c>
      <c r="F8" s="54">
        <v>47</v>
      </c>
      <c r="G8" s="77">
        <f t="shared" si="0"/>
        <v>792</v>
      </c>
      <c r="H8" s="78">
        <f t="shared" si="1"/>
        <v>871.2</v>
      </c>
      <c r="I8" s="53" t="e">
        <f t="shared" si="5"/>
        <v>#REF!</v>
      </c>
      <c r="J8" s="80">
        <v>0</v>
      </c>
      <c r="K8" s="81">
        <f t="shared" si="2"/>
        <v>0</v>
      </c>
      <c r="L8" s="81">
        <f t="shared" si="3"/>
        <v>0</v>
      </c>
      <c r="M8" s="82">
        <f t="shared" si="4"/>
        <v>0</v>
      </c>
      <c r="N8" s="55" t="s">
        <v>36</v>
      </c>
      <c r="O8" s="75"/>
      <c r="R8" s="75"/>
    </row>
    <row r="9" spans="1:18" s="76" customFormat="1" x14ac:dyDescent="0.25">
      <c r="A9" s="53">
        <v>7</v>
      </c>
      <c r="B9" s="54">
        <v>1005</v>
      </c>
      <c r="C9" s="54">
        <v>10</v>
      </c>
      <c r="D9" s="54" t="s">
        <v>11</v>
      </c>
      <c r="E9" s="54">
        <v>991</v>
      </c>
      <c r="F9" s="54">
        <v>77</v>
      </c>
      <c r="G9" s="77">
        <f t="shared" si="0"/>
        <v>1068</v>
      </c>
      <c r="H9" s="78">
        <f t="shared" si="1"/>
        <v>1174.8000000000002</v>
      </c>
      <c r="I9" s="53" t="e">
        <f t="shared" si="5"/>
        <v>#REF!</v>
      </c>
      <c r="J9" s="80">
        <v>0</v>
      </c>
      <c r="K9" s="81">
        <f t="shared" si="2"/>
        <v>0</v>
      </c>
      <c r="L9" s="81">
        <f t="shared" si="3"/>
        <v>0</v>
      </c>
      <c r="M9" s="82">
        <f t="shared" si="4"/>
        <v>0</v>
      </c>
      <c r="N9" s="55" t="s">
        <v>36</v>
      </c>
      <c r="O9" s="75"/>
      <c r="R9" s="75"/>
    </row>
    <row r="10" spans="1:18" s="76" customFormat="1" x14ac:dyDescent="0.25">
      <c r="A10" s="53">
        <v>8</v>
      </c>
      <c r="B10" s="54">
        <v>1006</v>
      </c>
      <c r="C10" s="54">
        <v>10</v>
      </c>
      <c r="D10" s="54" t="s">
        <v>13</v>
      </c>
      <c r="E10" s="54">
        <v>714</v>
      </c>
      <c r="F10" s="54">
        <v>51</v>
      </c>
      <c r="G10" s="77">
        <f t="shared" si="0"/>
        <v>765</v>
      </c>
      <c r="H10" s="78">
        <f t="shared" si="1"/>
        <v>841.50000000000011</v>
      </c>
      <c r="I10" s="53" t="e">
        <f t="shared" si="5"/>
        <v>#REF!</v>
      </c>
      <c r="J10" s="80">
        <v>0</v>
      </c>
      <c r="K10" s="81">
        <f t="shared" si="2"/>
        <v>0</v>
      </c>
      <c r="L10" s="81">
        <f t="shared" si="3"/>
        <v>0</v>
      </c>
      <c r="M10" s="82">
        <f t="shared" si="4"/>
        <v>0</v>
      </c>
      <c r="N10" s="55" t="s">
        <v>36</v>
      </c>
      <c r="O10" s="75"/>
      <c r="R10" s="75"/>
    </row>
    <row r="11" spans="1:18" s="76" customFormat="1" x14ac:dyDescent="0.25">
      <c r="A11" s="53">
        <v>9</v>
      </c>
      <c r="B11" s="54">
        <v>1007</v>
      </c>
      <c r="C11" s="54">
        <v>10</v>
      </c>
      <c r="D11" s="54" t="s">
        <v>13</v>
      </c>
      <c r="E11" s="54">
        <v>702</v>
      </c>
      <c r="F11" s="54">
        <v>46</v>
      </c>
      <c r="G11" s="77">
        <f t="shared" si="0"/>
        <v>748</v>
      </c>
      <c r="H11" s="78">
        <f t="shared" si="1"/>
        <v>822.80000000000007</v>
      </c>
      <c r="I11" s="53" t="e">
        <f t="shared" si="5"/>
        <v>#REF!</v>
      </c>
      <c r="J11" s="80">
        <v>0</v>
      </c>
      <c r="K11" s="81">
        <f t="shared" si="2"/>
        <v>0</v>
      </c>
      <c r="L11" s="81">
        <f t="shared" si="3"/>
        <v>0</v>
      </c>
      <c r="M11" s="82">
        <f t="shared" si="4"/>
        <v>0</v>
      </c>
      <c r="N11" s="55" t="s">
        <v>36</v>
      </c>
      <c r="O11" s="75"/>
      <c r="R11" s="75"/>
    </row>
    <row r="12" spans="1:18" s="76" customFormat="1" x14ac:dyDescent="0.25">
      <c r="A12" s="53">
        <v>10</v>
      </c>
      <c r="B12" s="54">
        <v>1008</v>
      </c>
      <c r="C12" s="54">
        <v>10</v>
      </c>
      <c r="D12" s="54" t="s">
        <v>13</v>
      </c>
      <c r="E12" s="54">
        <v>702</v>
      </c>
      <c r="F12" s="54">
        <v>46</v>
      </c>
      <c r="G12" s="77">
        <f t="shared" si="0"/>
        <v>748</v>
      </c>
      <c r="H12" s="78">
        <f t="shared" si="1"/>
        <v>822.80000000000007</v>
      </c>
      <c r="I12" s="53" t="e">
        <f t="shared" si="5"/>
        <v>#REF!</v>
      </c>
      <c r="J12" s="80">
        <v>0</v>
      </c>
      <c r="K12" s="81">
        <f t="shared" si="2"/>
        <v>0</v>
      </c>
      <c r="L12" s="81">
        <f t="shared" si="3"/>
        <v>0</v>
      </c>
      <c r="M12" s="82">
        <f t="shared" si="4"/>
        <v>0</v>
      </c>
      <c r="N12" s="55" t="s">
        <v>36</v>
      </c>
      <c r="O12" s="75"/>
      <c r="R12" s="75"/>
    </row>
    <row r="13" spans="1:18" s="76" customFormat="1" x14ac:dyDescent="0.25">
      <c r="A13" s="53">
        <v>11</v>
      </c>
      <c r="B13" s="54">
        <v>1801</v>
      </c>
      <c r="C13" s="54">
        <v>18</v>
      </c>
      <c r="D13" s="54" t="s">
        <v>13</v>
      </c>
      <c r="E13" s="54">
        <v>734</v>
      </c>
      <c r="F13" s="54">
        <v>51</v>
      </c>
      <c r="G13" s="77">
        <f t="shared" ref="G13:G28" si="6">E13+F13</f>
        <v>785</v>
      </c>
      <c r="H13" s="78">
        <f t="shared" ref="H13:H28" si="7">G13*1.1</f>
        <v>863.50000000000011</v>
      </c>
      <c r="I13" s="53" t="e">
        <f>#REF!+120</f>
        <v>#REF!</v>
      </c>
      <c r="J13" s="80">
        <v>0</v>
      </c>
      <c r="K13" s="81">
        <f t="shared" ref="K13:K28" si="8">J13*0.9</f>
        <v>0</v>
      </c>
      <c r="L13" s="81">
        <f t="shared" ref="L13:L28" si="9">J13*0.8</f>
        <v>0</v>
      </c>
      <c r="M13" s="82">
        <f t="shared" ref="M13:M28" si="10">MROUND((J13*0.03/12),500)</f>
        <v>0</v>
      </c>
      <c r="N13" s="55" t="s">
        <v>36</v>
      </c>
      <c r="O13" s="75"/>
      <c r="R13" s="75"/>
    </row>
    <row r="14" spans="1:18" s="76" customFormat="1" x14ac:dyDescent="0.25">
      <c r="A14" s="53">
        <v>12</v>
      </c>
      <c r="B14" s="54">
        <v>1802</v>
      </c>
      <c r="C14" s="54">
        <v>18</v>
      </c>
      <c r="D14" s="56" t="s">
        <v>11</v>
      </c>
      <c r="E14" s="54">
        <v>991</v>
      </c>
      <c r="F14" s="54">
        <v>77</v>
      </c>
      <c r="G14" s="77">
        <f t="shared" si="6"/>
        <v>1068</v>
      </c>
      <c r="H14" s="78">
        <f t="shared" si="7"/>
        <v>1174.8000000000002</v>
      </c>
      <c r="I14" s="53" t="e">
        <f t="shared" ref="I14:I20" si="11">I13</f>
        <v>#REF!</v>
      </c>
      <c r="J14" s="80">
        <v>0</v>
      </c>
      <c r="K14" s="81">
        <f t="shared" si="8"/>
        <v>0</v>
      </c>
      <c r="L14" s="81">
        <f t="shared" si="9"/>
        <v>0</v>
      </c>
      <c r="M14" s="82">
        <f t="shared" si="10"/>
        <v>0</v>
      </c>
      <c r="N14" s="55" t="s">
        <v>36</v>
      </c>
      <c r="O14" s="75"/>
      <c r="R14" s="75"/>
    </row>
    <row r="15" spans="1:18" s="76" customFormat="1" x14ac:dyDescent="0.25">
      <c r="A15" s="53">
        <v>13</v>
      </c>
      <c r="B15" s="54">
        <v>1803</v>
      </c>
      <c r="C15" s="54">
        <v>18</v>
      </c>
      <c r="D15" s="56" t="s">
        <v>13</v>
      </c>
      <c r="E15" s="54">
        <v>745</v>
      </c>
      <c r="F15" s="54">
        <v>47</v>
      </c>
      <c r="G15" s="77">
        <f t="shared" si="6"/>
        <v>792</v>
      </c>
      <c r="H15" s="78">
        <f t="shared" si="7"/>
        <v>871.2</v>
      </c>
      <c r="I15" s="53" t="e">
        <f t="shared" si="11"/>
        <v>#REF!</v>
      </c>
      <c r="J15" s="80">
        <v>0</v>
      </c>
      <c r="K15" s="81">
        <f t="shared" si="8"/>
        <v>0</v>
      </c>
      <c r="L15" s="81">
        <f t="shared" si="9"/>
        <v>0</v>
      </c>
      <c r="M15" s="82">
        <f t="shared" si="10"/>
        <v>0</v>
      </c>
      <c r="N15" s="55" t="s">
        <v>36</v>
      </c>
      <c r="O15" s="75"/>
      <c r="R15" s="75"/>
    </row>
    <row r="16" spans="1:18" s="76" customFormat="1" x14ac:dyDescent="0.25">
      <c r="A16" s="53">
        <v>14</v>
      </c>
      <c r="B16" s="54">
        <v>1804</v>
      </c>
      <c r="C16" s="54">
        <v>18</v>
      </c>
      <c r="D16" s="56" t="s">
        <v>13</v>
      </c>
      <c r="E16" s="54">
        <v>745</v>
      </c>
      <c r="F16" s="54">
        <v>47</v>
      </c>
      <c r="G16" s="77">
        <f t="shared" si="6"/>
        <v>792</v>
      </c>
      <c r="H16" s="78">
        <f t="shared" si="7"/>
        <v>871.2</v>
      </c>
      <c r="I16" s="53" t="e">
        <f t="shared" si="11"/>
        <v>#REF!</v>
      </c>
      <c r="J16" s="80">
        <v>0</v>
      </c>
      <c r="K16" s="81">
        <f t="shared" si="8"/>
        <v>0</v>
      </c>
      <c r="L16" s="81">
        <f t="shared" si="9"/>
        <v>0</v>
      </c>
      <c r="M16" s="82">
        <f t="shared" si="10"/>
        <v>0</v>
      </c>
      <c r="N16" s="55" t="s">
        <v>36</v>
      </c>
      <c r="O16" s="75"/>
      <c r="R16" s="75"/>
    </row>
    <row r="17" spans="1:18" s="76" customFormat="1" x14ac:dyDescent="0.25">
      <c r="A17" s="53">
        <v>15</v>
      </c>
      <c r="B17" s="54">
        <v>1805</v>
      </c>
      <c r="C17" s="54">
        <v>18</v>
      </c>
      <c r="D17" s="56" t="s">
        <v>11</v>
      </c>
      <c r="E17" s="54">
        <v>991</v>
      </c>
      <c r="F17" s="54">
        <v>77</v>
      </c>
      <c r="G17" s="77">
        <f t="shared" si="6"/>
        <v>1068</v>
      </c>
      <c r="H17" s="78">
        <f t="shared" si="7"/>
        <v>1174.8000000000002</v>
      </c>
      <c r="I17" s="53" t="e">
        <f t="shared" si="11"/>
        <v>#REF!</v>
      </c>
      <c r="J17" s="80">
        <v>0</v>
      </c>
      <c r="K17" s="81">
        <f t="shared" si="8"/>
        <v>0</v>
      </c>
      <c r="L17" s="81">
        <f t="shared" si="9"/>
        <v>0</v>
      </c>
      <c r="M17" s="82">
        <f t="shared" si="10"/>
        <v>0</v>
      </c>
      <c r="N17" s="55" t="s">
        <v>36</v>
      </c>
      <c r="O17" s="75"/>
      <c r="R17" s="75"/>
    </row>
    <row r="18" spans="1:18" s="76" customFormat="1" x14ac:dyDescent="0.25">
      <c r="A18" s="53">
        <v>16</v>
      </c>
      <c r="B18" s="54">
        <v>1806</v>
      </c>
      <c r="C18" s="54">
        <v>18</v>
      </c>
      <c r="D18" s="56" t="s">
        <v>13</v>
      </c>
      <c r="E18" s="54">
        <v>714</v>
      </c>
      <c r="F18" s="54">
        <v>51</v>
      </c>
      <c r="G18" s="77">
        <f t="shared" si="6"/>
        <v>765</v>
      </c>
      <c r="H18" s="78">
        <f t="shared" si="7"/>
        <v>841.50000000000011</v>
      </c>
      <c r="I18" s="53" t="e">
        <f t="shared" si="11"/>
        <v>#REF!</v>
      </c>
      <c r="J18" s="80">
        <v>0</v>
      </c>
      <c r="K18" s="81">
        <f t="shared" si="8"/>
        <v>0</v>
      </c>
      <c r="L18" s="81">
        <f t="shared" si="9"/>
        <v>0</v>
      </c>
      <c r="M18" s="82">
        <f t="shared" si="10"/>
        <v>0</v>
      </c>
      <c r="N18" s="55" t="s">
        <v>36</v>
      </c>
      <c r="O18" s="75"/>
      <c r="R18" s="75"/>
    </row>
    <row r="19" spans="1:18" s="76" customFormat="1" x14ac:dyDescent="0.25">
      <c r="A19" s="53">
        <v>17</v>
      </c>
      <c r="B19" s="54">
        <v>1807</v>
      </c>
      <c r="C19" s="54">
        <v>18</v>
      </c>
      <c r="D19" s="56" t="s">
        <v>13</v>
      </c>
      <c r="E19" s="54">
        <v>702</v>
      </c>
      <c r="F19" s="54">
        <v>46</v>
      </c>
      <c r="G19" s="77">
        <f t="shared" si="6"/>
        <v>748</v>
      </c>
      <c r="H19" s="78">
        <f t="shared" si="7"/>
        <v>822.80000000000007</v>
      </c>
      <c r="I19" s="53" t="e">
        <f t="shared" si="11"/>
        <v>#REF!</v>
      </c>
      <c r="J19" s="80">
        <v>0</v>
      </c>
      <c r="K19" s="81">
        <f t="shared" si="8"/>
        <v>0</v>
      </c>
      <c r="L19" s="81">
        <f t="shared" si="9"/>
        <v>0</v>
      </c>
      <c r="M19" s="82">
        <f t="shared" si="10"/>
        <v>0</v>
      </c>
      <c r="N19" s="55" t="s">
        <v>36</v>
      </c>
      <c r="O19" s="75"/>
      <c r="R19" s="75"/>
    </row>
    <row r="20" spans="1:18" s="76" customFormat="1" x14ac:dyDescent="0.25">
      <c r="A20" s="53">
        <v>18</v>
      </c>
      <c r="B20" s="54">
        <v>1808</v>
      </c>
      <c r="C20" s="54">
        <v>18</v>
      </c>
      <c r="D20" s="56" t="s">
        <v>13</v>
      </c>
      <c r="E20" s="54">
        <v>702</v>
      </c>
      <c r="F20" s="54">
        <v>46</v>
      </c>
      <c r="G20" s="77">
        <f t="shared" si="6"/>
        <v>748</v>
      </c>
      <c r="H20" s="78">
        <f t="shared" si="7"/>
        <v>822.80000000000007</v>
      </c>
      <c r="I20" s="53" t="e">
        <f t="shared" si="11"/>
        <v>#REF!</v>
      </c>
      <c r="J20" s="80">
        <v>0</v>
      </c>
      <c r="K20" s="81">
        <f t="shared" si="8"/>
        <v>0</v>
      </c>
      <c r="L20" s="81">
        <f t="shared" si="9"/>
        <v>0</v>
      </c>
      <c r="M20" s="82">
        <f t="shared" si="10"/>
        <v>0</v>
      </c>
      <c r="N20" s="55" t="s">
        <v>36</v>
      </c>
      <c r="O20" s="75"/>
      <c r="R20" s="75"/>
    </row>
    <row r="21" spans="1:18" s="76" customFormat="1" x14ac:dyDescent="0.25">
      <c r="A21" s="53">
        <v>19</v>
      </c>
      <c r="B21" s="54">
        <v>1901</v>
      </c>
      <c r="C21" s="54">
        <v>19</v>
      </c>
      <c r="D21" s="54" t="s">
        <v>13</v>
      </c>
      <c r="E21" s="54">
        <v>734</v>
      </c>
      <c r="F21" s="54">
        <v>51</v>
      </c>
      <c r="G21" s="77">
        <f t="shared" si="6"/>
        <v>785</v>
      </c>
      <c r="H21" s="78">
        <f t="shared" si="7"/>
        <v>863.50000000000011</v>
      </c>
      <c r="I21" s="53" t="e">
        <f>I20+120</f>
        <v>#REF!</v>
      </c>
      <c r="J21" s="80">
        <v>0</v>
      </c>
      <c r="K21" s="81">
        <f t="shared" si="8"/>
        <v>0</v>
      </c>
      <c r="L21" s="81">
        <f t="shared" si="9"/>
        <v>0</v>
      </c>
      <c r="M21" s="82">
        <f t="shared" si="10"/>
        <v>0</v>
      </c>
      <c r="N21" s="55" t="s">
        <v>36</v>
      </c>
      <c r="O21" s="75"/>
      <c r="R21" s="75"/>
    </row>
    <row r="22" spans="1:18" s="76" customFormat="1" x14ac:dyDescent="0.25">
      <c r="A22" s="53">
        <v>20</v>
      </c>
      <c r="B22" s="54">
        <v>1902</v>
      </c>
      <c r="C22" s="54">
        <v>19</v>
      </c>
      <c r="D22" s="56" t="s">
        <v>11</v>
      </c>
      <c r="E22" s="54">
        <v>991</v>
      </c>
      <c r="F22" s="54">
        <v>77</v>
      </c>
      <c r="G22" s="77">
        <f t="shared" si="6"/>
        <v>1068</v>
      </c>
      <c r="H22" s="78">
        <f t="shared" si="7"/>
        <v>1174.8000000000002</v>
      </c>
      <c r="I22" s="53" t="e">
        <f t="shared" ref="I22:I28" si="12">I21</f>
        <v>#REF!</v>
      </c>
      <c r="J22" s="80">
        <v>0</v>
      </c>
      <c r="K22" s="81">
        <f t="shared" si="8"/>
        <v>0</v>
      </c>
      <c r="L22" s="81">
        <f t="shared" si="9"/>
        <v>0</v>
      </c>
      <c r="M22" s="82">
        <f t="shared" si="10"/>
        <v>0</v>
      </c>
      <c r="N22" s="55" t="s">
        <v>36</v>
      </c>
      <c r="O22" s="75"/>
      <c r="R22" s="75"/>
    </row>
    <row r="23" spans="1:18" s="76" customFormat="1" x14ac:dyDescent="0.25">
      <c r="A23" s="53">
        <v>21</v>
      </c>
      <c r="B23" s="54">
        <v>1903</v>
      </c>
      <c r="C23" s="54">
        <v>19</v>
      </c>
      <c r="D23" s="56" t="s">
        <v>13</v>
      </c>
      <c r="E23" s="54">
        <v>745</v>
      </c>
      <c r="F23" s="54">
        <v>47</v>
      </c>
      <c r="G23" s="77">
        <f t="shared" si="6"/>
        <v>792</v>
      </c>
      <c r="H23" s="78">
        <f t="shared" si="7"/>
        <v>871.2</v>
      </c>
      <c r="I23" s="53" t="e">
        <f t="shared" si="12"/>
        <v>#REF!</v>
      </c>
      <c r="J23" s="80">
        <v>0</v>
      </c>
      <c r="K23" s="81">
        <f t="shared" si="8"/>
        <v>0</v>
      </c>
      <c r="L23" s="81">
        <f t="shared" si="9"/>
        <v>0</v>
      </c>
      <c r="M23" s="82">
        <f t="shared" si="10"/>
        <v>0</v>
      </c>
      <c r="N23" s="55" t="s">
        <v>36</v>
      </c>
      <c r="O23" s="75"/>
      <c r="R23" s="75"/>
    </row>
    <row r="24" spans="1:18" s="76" customFormat="1" x14ac:dyDescent="0.25">
      <c r="A24" s="53">
        <v>22</v>
      </c>
      <c r="B24" s="54">
        <v>1904</v>
      </c>
      <c r="C24" s="54">
        <v>19</v>
      </c>
      <c r="D24" s="56" t="s">
        <v>13</v>
      </c>
      <c r="E24" s="54">
        <v>745</v>
      </c>
      <c r="F24" s="54">
        <v>47</v>
      </c>
      <c r="G24" s="77">
        <f t="shared" si="6"/>
        <v>792</v>
      </c>
      <c r="H24" s="78">
        <f t="shared" si="7"/>
        <v>871.2</v>
      </c>
      <c r="I24" s="53" t="e">
        <f t="shared" si="12"/>
        <v>#REF!</v>
      </c>
      <c r="J24" s="80">
        <v>0</v>
      </c>
      <c r="K24" s="81">
        <f t="shared" si="8"/>
        <v>0</v>
      </c>
      <c r="L24" s="81">
        <f t="shared" si="9"/>
        <v>0</v>
      </c>
      <c r="M24" s="82">
        <f t="shared" si="10"/>
        <v>0</v>
      </c>
      <c r="N24" s="55" t="s">
        <v>36</v>
      </c>
      <c r="O24" s="75"/>
      <c r="R24" s="75"/>
    </row>
    <row r="25" spans="1:18" s="76" customFormat="1" x14ac:dyDescent="0.25">
      <c r="A25" s="53">
        <v>23</v>
      </c>
      <c r="B25" s="54">
        <v>1905</v>
      </c>
      <c r="C25" s="54">
        <v>19</v>
      </c>
      <c r="D25" s="56" t="s">
        <v>11</v>
      </c>
      <c r="E25" s="54">
        <v>991</v>
      </c>
      <c r="F25" s="54">
        <v>77</v>
      </c>
      <c r="G25" s="77">
        <f t="shared" si="6"/>
        <v>1068</v>
      </c>
      <c r="H25" s="78">
        <f t="shared" si="7"/>
        <v>1174.8000000000002</v>
      </c>
      <c r="I25" s="53" t="e">
        <f t="shared" si="12"/>
        <v>#REF!</v>
      </c>
      <c r="J25" s="80">
        <v>0</v>
      </c>
      <c r="K25" s="81">
        <f t="shared" si="8"/>
        <v>0</v>
      </c>
      <c r="L25" s="81">
        <f t="shared" si="9"/>
        <v>0</v>
      </c>
      <c r="M25" s="82">
        <f t="shared" si="10"/>
        <v>0</v>
      </c>
      <c r="N25" s="55" t="s">
        <v>36</v>
      </c>
      <c r="O25" s="75"/>
      <c r="R25" s="75"/>
    </row>
    <row r="26" spans="1:18" s="76" customFormat="1" x14ac:dyDescent="0.25">
      <c r="A26" s="53">
        <v>24</v>
      </c>
      <c r="B26" s="54">
        <v>1906</v>
      </c>
      <c r="C26" s="54">
        <v>19</v>
      </c>
      <c r="D26" s="56" t="s">
        <v>13</v>
      </c>
      <c r="E26" s="54">
        <v>714</v>
      </c>
      <c r="F26" s="54">
        <v>51</v>
      </c>
      <c r="G26" s="77">
        <f t="shared" si="6"/>
        <v>765</v>
      </c>
      <c r="H26" s="78">
        <f t="shared" si="7"/>
        <v>841.50000000000011</v>
      </c>
      <c r="I26" s="53" t="e">
        <f t="shared" si="12"/>
        <v>#REF!</v>
      </c>
      <c r="J26" s="80">
        <v>0</v>
      </c>
      <c r="K26" s="81">
        <f t="shared" si="8"/>
        <v>0</v>
      </c>
      <c r="L26" s="81">
        <f t="shared" si="9"/>
        <v>0</v>
      </c>
      <c r="M26" s="82">
        <f t="shared" si="10"/>
        <v>0</v>
      </c>
      <c r="N26" s="55" t="s">
        <v>36</v>
      </c>
      <c r="O26" s="75"/>
      <c r="R26" s="75"/>
    </row>
    <row r="27" spans="1:18" s="76" customFormat="1" x14ac:dyDescent="0.25">
      <c r="A27" s="53">
        <v>25</v>
      </c>
      <c r="B27" s="54">
        <v>1907</v>
      </c>
      <c r="C27" s="54">
        <v>19</v>
      </c>
      <c r="D27" s="56" t="s">
        <v>13</v>
      </c>
      <c r="E27" s="54">
        <v>702</v>
      </c>
      <c r="F27" s="54">
        <v>46</v>
      </c>
      <c r="G27" s="77">
        <f t="shared" si="6"/>
        <v>748</v>
      </c>
      <c r="H27" s="78">
        <f t="shared" si="7"/>
        <v>822.80000000000007</v>
      </c>
      <c r="I27" s="53" t="e">
        <f t="shared" si="12"/>
        <v>#REF!</v>
      </c>
      <c r="J27" s="80">
        <v>0</v>
      </c>
      <c r="K27" s="81">
        <f t="shared" si="8"/>
        <v>0</v>
      </c>
      <c r="L27" s="81">
        <f t="shared" si="9"/>
        <v>0</v>
      </c>
      <c r="M27" s="82">
        <f t="shared" si="10"/>
        <v>0</v>
      </c>
      <c r="N27" s="55" t="s">
        <v>36</v>
      </c>
      <c r="O27" s="75"/>
      <c r="R27" s="75"/>
    </row>
    <row r="28" spans="1:18" s="76" customFormat="1" x14ac:dyDescent="0.25">
      <c r="A28" s="53">
        <v>26</v>
      </c>
      <c r="B28" s="54">
        <v>1908</v>
      </c>
      <c r="C28" s="54">
        <v>19</v>
      </c>
      <c r="D28" s="56" t="s">
        <v>13</v>
      </c>
      <c r="E28" s="54">
        <v>702</v>
      </c>
      <c r="F28" s="54">
        <v>46</v>
      </c>
      <c r="G28" s="77">
        <f t="shared" si="6"/>
        <v>748</v>
      </c>
      <c r="H28" s="78">
        <f t="shared" si="7"/>
        <v>822.80000000000007</v>
      </c>
      <c r="I28" s="53" t="e">
        <f t="shared" si="12"/>
        <v>#REF!</v>
      </c>
      <c r="J28" s="80">
        <v>0</v>
      </c>
      <c r="K28" s="81">
        <f t="shared" si="8"/>
        <v>0</v>
      </c>
      <c r="L28" s="81">
        <f t="shared" si="9"/>
        <v>0</v>
      </c>
      <c r="M28" s="82">
        <f t="shared" si="10"/>
        <v>0</v>
      </c>
      <c r="N28" s="55" t="s">
        <v>36</v>
      </c>
      <c r="O28" s="75"/>
      <c r="R28" s="75"/>
    </row>
    <row r="29" spans="1:18" s="76" customFormat="1" x14ac:dyDescent="0.25">
      <c r="A29" s="57" t="s">
        <v>12</v>
      </c>
      <c r="B29" s="58"/>
      <c r="C29" s="58"/>
      <c r="D29" s="59"/>
      <c r="E29" s="79">
        <f>SUM(E3:E28)</f>
        <v>20462</v>
      </c>
      <c r="F29" s="79">
        <f>SUM(F3:F28)</f>
        <v>1420</v>
      </c>
      <c r="G29" s="60">
        <f>SUM(G3:G28)</f>
        <v>21882</v>
      </c>
      <c r="H29" s="61">
        <f>SUM(H3:H28)</f>
        <v>24070.199999999997</v>
      </c>
      <c r="I29" s="53"/>
      <c r="J29" s="83">
        <f>SUM(J3:J28)</f>
        <v>0</v>
      </c>
      <c r="K29" s="84">
        <f>SUM(K3:K28)</f>
        <v>0</v>
      </c>
      <c r="L29" s="84">
        <f>SUM(L3:L28)</f>
        <v>0</v>
      </c>
      <c r="M29" s="82"/>
      <c r="N29" s="48"/>
      <c r="O29" s="75"/>
      <c r="R29" s="75"/>
    </row>
    <row r="30" spans="1:18" x14ac:dyDescent="0.25">
      <c r="A30" s="62"/>
      <c r="B30" s="63"/>
      <c r="C30" s="63"/>
      <c r="D30" s="63"/>
      <c r="E30" s="63"/>
      <c r="F30" s="63"/>
      <c r="G30" s="64"/>
      <c r="H30" s="65"/>
      <c r="I30" s="66"/>
      <c r="J30" s="67"/>
      <c r="K30" s="68"/>
      <c r="L30" s="68"/>
      <c r="M30" s="69"/>
    </row>
    <row r="31" spans="1:18" s="48" customFormat="1" x14ac:dyDescent="0.25">
      <c r="A31" s="70"/>
      <c r="B31" s="71"/>
      <c r="C31" s="71"/>
      <c r="D31" s="70"/>
      <c r="E31" s="70"/>
      <c r="F31" s="70"/>
      <c r="G31" s="72"/>
      <c r="H31" s="72"/>
      <c r="I31" s="72"/>
      <c r="J31" s="72"/>
      <c r="K31" s="73"/>
      <c r="L31" s="73"/>
      <c r="M31" s="74"/>
      <c r="O31" s="1"/>
      <c r="P31"/>
      <c r="Q31"/>
      <c r="R31" s="1"/>
    </row>
    <row r="32" spans="1:18" s="48" customFormat="1" x14ac:dyDescent="0.25">
      <c r="A32" s="70"/>
      <c r="B32" s="71"/>
      <c r="C32" s="71"/>
      <c r="D32" s="70"/>
      <c r="E32" s="70"/>
      <c r="F32" s="70"/>
      <c r="G32" s="72"/>
      <c r="H32" s="72"/>
      <c r="I32" s="72"/>
      <c r="J32" s="72"/>
      <c r="K32" s="73"/>
      <c r="L32" s="73"/>
      <c r="M32" s="74"/>
      <c r="O32" s="1"/>
      <c r="P32"/>
      <c r="Q32"/>
      <c r="R32" s="1"/>
    </row>
    <row r="33" spans="1:18" s="48" customFormat="1" x14ac:dyDescent="0.25">
      <c r="A33" s="70"/>
      <c r="B33" s="71"/>
      <c r="C33" s="71"/>
      <c r="D33" s="70"/>
      <c r="E33" s="70"/>
      <c r="F33" s="70"/>
      <c r="G33" s="72"/>
      <c r="H33" s="72"/>
      <c r="I33" s="72"/>
      <c r="J33" s="72"/>
      <c r="K33" s="73"/>
      <c r="L33" s="73"/>
      <c r="M33" s="74"/>
      <c r="O33" s="1"/>
      <c r="P33"/>
      <c r="Q33"/>
      <c r="R33" s="1"/>
    </row>
  </sheetData>
  <mergeCells count="2">
    <mergeCell ref="A1:M1"/>
    <mergeCell ref="A29:D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zoomScale="130" zoomScaleNormal="130" workbookViewId="0">
      <selection activeCell="K4" sqref="K4"/>
    </sheetView>
  </sheetViews>
  <sheetFormatPr defaultRowHeight="15" x14ac:dyDescent="0.25"/>
  <cols>
    <col min="2" max="2" width="13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27.140625" style="1" customWidth="1"/>
    <col min="8" max="9" width="21" style="1" customWidth="1"/>
    <col min="10" max="10" width="16.85546875" style="1" bestFit="1" customWidth="1"/>
    <col min="11" max="11" width="19.28515625" style="1" customWidth="1"/>
    <col min="13" max="13" width="19.7109375" customWidth="1"/>
  </cols>
  <sheetData>
    <row r="1" spans="1:14" s="112" customFormat="1" ht="21" customHeight="1" x14ac:dyDescent="0.25">
      <c r="A1" s="110" t="s">
        <v>3</v>
      </c>
      <c r="B1" s="110" t="s">
        <v>49</v>
      </c>
      <c r="C1" s="110" t="s">
        <v>9</v>
      </c>
      <c r="D1" s="110" t="s">
        <v>4</v>
      </c>
      <c r="E1" s="110" t="s">
        <v>5</v>
      </c>
      <c r="F1" s="110" t="s">
        <v>6</v>
      </c>
      <c r="G1" s="110" t="s">
        <v>7</v>
      </c>
      <c r="H1" s="110" t="s">
        <v>8</v>
      </c>
      <c r="I1" s="110" t="s">
        <v>15</v>
      </c>
      <c r="J1" s="111"/>
      <c r="K1" s="111"/>
      <c r="N1" s="113"/>
    </row>
    <row r="2" spans="1:14" s="112" customFormat="1" ht="60.75" customHeight="1" x14ac:dyDescent="0.25">
      <c r="A2" s="111">
        <v>1</v>
      </c>
      <c r="B2" s="111" t="s">
        <v>46</v>
      </c>
      <c r="C2" s="114" t="s">
        <v>47</v>
      </c>
      <c r="D2" s="111">
        <f>46+17</f>
        <v>63</v>
      </c>
      <c r="E2" s="115">
        <f>'Sumit KMR (Sale)'!G66</f>
        <v>53145</v>
      </c>
      <c r="F2" s="116">
        <f>'Sumit KMR (Sale)'!H66</f>
        <v>58459.500000000022</v>
      </c>
      <c r="G2" s="117">
        <f>'Sumit KMR (Sale)'!J66</f>
        <v>1520438520</v>
      </c>
      <c r="H2" s="117">
        <f>'Sumit KMR (Sale)'!K66</f>
        <v>1368394668</v>
      </c>
      <c r="I2" s="117">
        <f>'Sumit KMR (Sale)'!L66</f>
        <v>1216350816</v>
      </c>
      <c r="J2" s="111">
        <v>3000</v>
      </c>
      <c r="K2" s="118">
        <f>F2*J2</f>
        <v>175378500.00000006</v>
      </c>
      <c r="M2" s="119"/>
      <c r="N2" s="113"/>
    </row>
    <row r="3" spans="1:14" s="112" customFormat="1" ht="60.75" customHeight="1" x14ac:dyDescent="0.25">
      <c r="A3" s="111">
        <v>2</v>
      </c>
      <c r="B3" s="111" t="s">
        <v>36</v>
      </c>
      <c r="C3" s="114" t="s">
        <v>48</v>
      </c>
      <c r="D3" s="111">
        <f>20+6</f>
        <v>26</v>
      </c>
      <c r="E3" s="115">
        <f>'Sumit KMR (Rehab)'!G29</f>
        <v>21882</v>
      </c>
      <c r="F3" s="116">
        <f>'Sumit KMR (Rehab)'!H29</f>
        <v>24070.199999999997</v>
      </c>
      <c r="G3" s="117">
        <v>0</v>
      </c>
      <c r="H3" s="117">
        <v>0</v>
      </c>
      <c r="I3" s="117">
        <v>0</v>
      </c>
      <c r="J3" s="111">
        <v>3000</v>
      </c>
      <c r="K3" s="118">
        <f>F3*J3</f>
        <v>72210599.999999985</v>
      </c>
      <c r="M3" s="119"/>
      <c r="N3" s="113"/>
    </row>
    <row r="4" spans="1:14" s="112" customFormat="1" ht="24.75" customHeight="1" x14ac:dyDescent="0.25">
      <c r="A4" s="120" t="s">
        <v>12</v>
      </c>
      <c r="B4" s="120"/>
      <c r="C4" s="120"/>
      <c r="D4" s="121">
        <f>SUM(D2:D3)</f>
        <v>89</v>
      </c>
      <c r="E4" s="122">
        <f t="shared" ref="E4:F4" si="0">SUM(E2:E3)</f>
        <v>75027</v>
      </c>
      <c r="F4" s="122">
        <f t="shared" si="0"/>
        <v>82529.700000000012</v>
      </c>
      <c r="G4" s="123">
        <f t="shared" ref="G4:K4" si="1">SUM(G2:G3)</f>
        <v>1520438520</v>
      </c>
      <c r="H4" s="123">
        <f t="shared" si="1"/>
        <v>1368394668</v>
      </c>
      <c r="I4" s="123">
        <f t="shared" si="1"/>
        <v>1216350816</v>
      </c>
      <c r="J4" s="118"/>
      <c r="K4" s="123">
        <f t="shared" si="1"/>
        <v>247589100.00000006</v>
      </c>
      <c r="L4" s="113"/>
      <c r="M4" s="124"/>
      <c r="N4" s="113"/>
    </row>
    <row r="5" spans="1:14" s="6" customFormat="1" x14ac:dyDescent="0.25">
      <c r="G5" s="4"/>
      <c r="H5" s="4"/>
      <c r="I5" s="4"/>
      <c r="J5" s="4"/>
      <c r="K5" s="5"/>
      <c r="L5" s="4"/>
      <c r="M5" s="4"/>
      <c r="N5" s="4"/>
    </row>
    <row r="6" spans="1:14" s="6" customFormat="1" x14ac:dyDescent="0.25">
      <c r="F6" s="6">
        <f>F4*3000</f>
        <v>247589100.00000003</v>
      </c>
      <c r="G6" s="4"/>
      <c r="H6" s="4"/>
      <c r="I6" s="4"/>
      <c r="J6" s="4"/>
      <c r="K6" s="4"/>
      <c r="L6" s="4"/>
      <c r="M6" s="4"/>
      <c r="N6" s="4"/>
    </row>
    <row r="7" spans="1:14" s="6" customFormat="1" ht="51" customHeight="1" x14ac:dyDescent="0.25">
      <c r="C7" s="9"/>
      <c r="E7" s="10"/>
      <c r="F7" s="10"/>
      <c r="G7" s="11"/>
      <c r="H7" s="11"/>
      <c r="I7" s="11"/>
      <c r="J7" s="4"/>
      <c r="K7" s="7">
        <f>F7*J7</f>
        <v>0</v>
      </c>
      <c r="L7" s="4"/>
      <c r="M7" s="4"/>
      <c r="N7" s="4"/>
    </row>
    <row r="8" spans="1:14" s="4" customFormat="1" ht="56.25" customHeight="1" x14ac:dyDescent="0.25">
      <c r="A8" s="33"/>
      <c r="B8" s="33"/>
      <c r="C8" s="34"/>
      <c r="D8" s="33"/>
      <c r="E8" s="35"/>
      <c r="F8" s="35"/>
      <c r="G8" s="15"/>
      <c r="H8" s="15"/>
      <c r="I8" s="15"/>
      <c r="K8" s="7">
        <f>F8*J8</f>
        <v>0</v>
      </c>
    </row>
    <row r="9" spans="1:14" s="6" customFormat="1" ht="15.75" x14ac:dyDescent="0.25">
      <c r="A9" s="45"/>
      <c r="B9" s="45"/>
      <c r="C9" s="45"/>
      <c r="D9" s="16"/>
      <c r="E9" s="17"/>
      <c r="F9" s="17"/>
      <c r="G9" s="18"/>
      <c r="H9" s="18"/>
      <c r="I9" s="18"/>
      <c r="J9" s="4"/>
      <c r="K9" s="8">
        <f>SUM(K7:K8)</f>
        <v>0</v>
      </c>
      <c r="L9" s="4"/>
      <c r="M9" s="4"/>
      <c r="N9" s="4"/>
    </row>
    <row r="10" spans="1:14" s="6" customForma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6" customFormat="1" x14ac:dyDescent="0.25">
      <c r="G11" s="4"/>
      <c r="H11" s="4"/>
      <c r="I11" s="4"/>
      <c r="J11" s="4"/>
      <c r="K11" s="4"/>
    </row>
    <row r="12" spans="1:14" s="6" customFormat="1" ht="16.5" x14ac:dyDescent="0.25">
      <c r="C12" s="9"/>
      <c r="E12" s="10"/>
      <c r="F12" s="10"/>
      <c r="G12" s="11"/>
      <c r="H12" s="11"/>
      <c r="I12" s="11"/>
      <c r="J12" s="4"/>
      <c r="K12" s="12"/>
    </row>
    <row r="13" spans="1:14" s="4" customFormat="1" ht="16.5" x14ac:dyDescent="0.25">
      <c r="C13" s="13"/>
      <c r="E13" s="14"/>
      <c r="F13" s="14"/>
      <c r="G13" s="15"/>
      <c r="H13" s="15"/>
      <c r="I13" s="15"/>
      <c r="K13" s="12"/>
    </row>
    <row r="14" spans="1:14" s="6" customFormat="1" ht="15.75" x14ac:dyDescent="0.25">
      <c r="A14" s="45"/>
      <c r="B14" s="45"/>
      <c r="C14" s="45"/>
      <c r="D14" s="16"/>
      <c r="E14" s="17"/>
      <c r="F14" s="17"/>
      <c r="G14" s="18"/>
      <c r="H14" s="18"/>
      <c r="I14" s="18"/>
      <c r="J14" s="4"/>
      <c r="K14" s="19"/>
    </row>
  </sheetData>
  <mergeCells count="3">
    <mergeCell ref="A4:C4"/>
    <mergeCell ref="A9:C9"/>
    <mergeCell ref="A14:C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15:Z41"/>
  <sheetViews>
    <sheetView topLeftCell="A19" zoomScaleNormal="100" workbookViewId="0">
      <selection activeCell="Y44" sqref="Y44"/>
    </sheetView>
  </sheetViews>
  <sheetFormatPr defaultRowHeight="16.5" x14ac:dyDescent="0.3"/>
  <cols>
    <col min="1" max="5" width="9.140625" style="21"/>
    <col min="6" max="6" width="6.140625" style="21" bestFit="1" customWidth="1"/>
    <col min="7" max="16384" width="9.140625" style="21"/>
  </cols>
  <sheetData>
    <row r="15" spans="19:19" x14ac:dyDescent="0.3">
      <c r="S15" s="25"/>
    </row>
    <row r="16" spans="19:19" x14ac:dyDescent="0.3">
      <c r="S16" s="25"/>
    </row>
    <row r="17" spans="2:26" ht="18.75" x14ac:dyDescent="0.3">
      <c r="B17" s="20"/>
      <c r="S17" s="25"/>
    </row>
    <row r="18" spans="2:26" x14ac:dyDescent="0.3">
      <c r="S18" s="25"/>
    </row>
    <row r="19" spans="2:26" x14ac:dyDescent="0.3">
      <c r="S19" s="25"/>
      <c r="T19" s="27"/>
    </row>
    <row r="20" spans="2:26" x14ac:dyDescent="0.3">
      <c r="F20" s="30"/>
      <c r="G20" s="30"/>
      <c r="H20" s="30"/>
      <c r="I20" s="24"/>
      <c r="J20" s="30"/>
    </row>
    <row r="21" spans="2:26" x14ac:dyDescent="0.3">
      <c r="F21" s="30"/>
      <c r="G21" s="30"/>
      <c r="H21" s="30"/>
      <c r="I21" s="24"/>
      <c r="J21" s="30"/>
      <c r="X21" s="22"/>
      <c r="Y21" s="22"/>
      <c r="Z21" s="22"/>
    </row>
    <row r="22" spans="2:26" x14ac:dyDescent="0.3">
      <c r="F22" s="30"/>
      <c r="G22" s="30"/>
      <c r="H22" s="30"/>
      <c r="I22" s="24"/>
      <c r="J22" s="30"/>
      <c r="X22" s="23"/>
      <c r="Y22" s="23"/>
      <c r="Z22" s="23"/>
    </row>
    <row r="23" spans="2:26" x14ac:dyDescent="0.3">
      <c r="F23" s="30"/>
      <c r="G23" s="30"/>
      <c r="H23" s="30"/>
      <c r="I23" s="24"/>
      <c r="J23" s="30"/>
      <c r="X23" s="23"/>
      <c r="Y23" s="23"/>
      <c r="Z23" s="23"/>
    </row>
    <row r="24" spans="2:26" x14ac:dyDescent="0.3">
      <c r="F24" s="30"/>
      <c r="G24" s="30"/>
      <c r="H24" s="30"/>
      <c r="I24" s="24"/>
      <c r="J24" s="30"/>
      <c r="K24" s="28"/>
      <c r="X24" s="23"/>
      <c r="Y24" s="23"/>
      <c r="Z24" s="23"/>
    </row>
    <row r="25" spans="2:26" x14ac:dyDescent="0.3">
      <c r="F25" s="30"/>
      <c r="G25" s="30"/>
      <c r="H25" s="30"/>
      <c r="I25" s="24"/>
      <c r="J25" s="30"/>
      <c r="X25" s="23"/>
      <c r="Y25" s="23"/>
      <c r="Z25" s="23"/>
    </row>
    <row r="26" spans="2:26" x14ac:dyDescent="0.3">
      <c r="F26" s="30"/>
      <c r="G26" s="30"/>
      <c r="H26" s="30"/>
      <c r="I26" s="24"/>
      <c r="J26" s="30"/>
      <c r="X26" s="3"/>
      <c r="Y26" s="3"/>
      <c r="Z26" s="3"/>
    </row>
    <row r="27" spans="2:26" x14ac:dyDescent="0.3">
      <c r="F27" s="30"/>
      <c r="G27" s="30"/>
      <c r="H27" s="30"/>
      <c r="I27" s="24"/>
      <c r="J27" s="30"/>
    </row>
    <row r="28" spans="2:26" x14ac:dyDescent="0.3">
      <c r="F28" s="30"/>
      <c r="G28" s="30"/>
      <c r="H28" s="30"/>
      <c r="I28" s="24"/>
      <c r="J28" s="30"/>
      <c r="S28" s="43" t="s">
        <v>13</v>
      </c>
      <c r="T28" s="43">
        <v>72.92</v>
      </c>
      <c r="U28" s="44">
        <f>T28*10.764</f>
        <v>784.91088000000002</v>
      </c>
      <c r="V28" s="43">
        <v>3</v>
      </c>
    </row>
    <row r="29" spans="2:26" x14ac:dyDescent="0.3">
      <c r="F29" s="30"/>
      <c r="G29" s="30"/>
      <c r="H29" s="30"/>
      <c r="I29" s="24"/>
      <c r="J29" s="30"/>
      <c r="S29" s="43" t="s">
        <v>13</v>
      </c>
      <c r="T29" s="43">
        <v>73.569999999999993</v>
      </c>
      <c r="U29" s="44">
        <f t="shared" ref="U29:U39" si="0">T29*10.764</f>
        <v>791.90747999999985</v>
      </c>
      <c r="V29" s="43">
        <v>8</v>
      </c>
    </row>
    <row r="30" spans="2:26" x14ac:dyDescent="0.3">
      <c r="F30" s="30"/>
      <c r="G30" s="30"/>
      <c r="H30" s="30"/>
      <c r="I30" s="24"/>
      <c r="J30" s="30"/>
      <c r="S30" s="43" t="s">
        <v>11</v>
      </c>
      <c r="T30" s="43">
        <v>99.22</v>
      </c>
      <c r="U30" s="44">
        <f t="shared" si="0"/>
        <v>1068.0040799999999</v>
      </c>
      <c r="V30" s="43">
        <v>6</v>
      </c>
    </row>
    <row r="31" spans="2:26" x14ac:dyDescent="0.3">
      <c r="F31" s="30"/>
      <c r="G31" s="30"/>
      <c r="H31" s="30"/>
      <c r="I31" s="24"/>
      <c r="J31" s="30"/>
      <c r="S31" s="21" t="s">
        <v>11</v>
      </c>
      <c r="T31" s="21">
        <v>88.53</v>
      </c>
      <c r="U31" s="25">
        <f t="shared" si="0"/>
        <v>952.93691999999999</v>
      </c>
      <c r="V31" s="21">
        <v>2</v>
      </c>
    </row>
    <row r="32" spans="2:26" x14ac:dyDescent="0.3">
      <c r="F32" s="29"/>
      <c r="G32" s="29"/>
      <c r="H32" s="29"/>
      <c r="I32" s="29"/>
      <c r="J32" s="26"/>
      <c r="S32" s="21" t="s">
        <v>11</v>
      </c>
      <c r="T32" s="21">
        <v>99.22</v>
      </c>
      <c r="U32" s="25">
        <f t="shared" si="0"/>
        <v>1068.0040799999999</v>
      </c>
      <c r="V32" s="21">
        <v>13</v>
      </c>
    </row>
    <row r="33" spans="19:25" x14ac:dyDescent="0.3">
      <c r="S33" s="43" t="s">
        <v>13</v>
      </c>
      <c r="T33" s="43">
        <v>69.489999999999995</v>
      </c>
      <c r="U33" s="44">
        <f t="shared" si="0"/>
        <v>747.9903599999999</v>
      </c>
      <c r="V33" s="43">
        <v>6</v>
      </c>
    </row>
    <row r="34" spans="19:25" x14ac:dyDescent="0.3">
      <c r="S34" s="21" t="s">
        <v>13</v>
      </c>
      <c r="T34" s="21">
        <v>73.569999999999993</v>
      </c>
      <c r="U34" s="25">
        <f t="shared" si="0"/>
        <v>791.90747999999985</v>
      </c>
      <c r="V34" s="21">
        <v>15</v>
      </c>
    </row>
    <row r="35" spans="19:25" x14ac:dyDescent="0.3">
      <c r="S35" s="21" t="s">
        <v>13</v>
      </c>
      <c r="T35" s="21">
        <v>72.92</v>
      </c>
      <c r="U35" s="25">
        <f t="shared" si="0"/>
        <v>784.91088000000002</v>
      </c>
      <c r="V35" s="21">
        <v>6</v>
      </c>
      <c r="X35" s="21">
        <f>13+6</f>
        <v>19</v>
      </c>
    </row>
    <row r="36" spans="19:25" x14ac:dyDescent="0.3">
      <c r="S36" s="21" t="s">
        <v>13</v>
      </c>
      <c r="T36" s="21">
        <v>71.069999999999993</v>
      </c>
      <c r="U36" s="25">
        <f t="shared" si="0"/>
        <v>764.99747999999988</v>
      </c>
      <c r="V36" s="21">
        <v>7</v>
      </c>
    </row>
    <row r="37" spans="19:25" x14ac:dyDescent="0.3">
      <c r="S37" s="21" t="s">
        <v>13</v>
      </c>
      <c r="T37" s="21">
        <v>69.489999999999995</v>
      </c>
      <c r="U37" s="25">
        <f t="shared" si="0"/>
        <v>747.9903599999999</v>
      </c>
      <c r="V37" s="21">
        <v>18</v>
      </c>
    </row>
    <row r="38" spans="19:25" x14ac:dyDescent="0.3">
      <c r="S38" s="21" t="s">
        <v>11</v>
      </c>
      <c r="T38" s="21">
        <v>90.39</v>
      </c>
      <c r="U38" s="25">
        <f t="shared" si="0"/>
        <v>972.95795999999996</v>
      </c>
      <c r="V38" s="21">
        <v>2</v>
      </c>
    </row>
    <row r="39" spans="19:25" x14ac:dyDescent="0.3">
      <c r="S39" s="43" t="s">
        <v>13</v>
      </c>
      <c r="T39" s="43">
        <v>71.069999999999993</v>
      </c>
      <c r="U39" s="44">
        <f t="shared" si="0"/>
        <v>764.99747999999988</v>
      </c>
      <c r="V39" s="43">
        <v>3</v>
      </c>
    </row>
    <row r="40" spans="19:25" x14ac:dyDescent="0.3">
      <c r="V40" s="27">
        <f>SUM(V28:V39)</f>
        <v>89</v>
      </c>
    </row>
    <row r="41" spans="19:25" x14ac:dyDescent="0.3">
      <c r="Y41" s="21">
        <f>3+8+6+6+3</f>
        <v>26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zoomScaleNormal="100" workbookViewId="0">
      <selection activeCell="C32" sqref="C32"/>
    </sheetView>
  </sheetViews>
  <sheetFormatPr defaultRowHeight="15" x14ac:dyDescent="0.25"/>
  <cols>
    <col min="1" max="3" width="9.140625" style="31"/>
    <col min="4" max="16384" width="9.140625" style="32"/>
  </cols>
  <sheetData>
    <row r="1" spans="1:5" x14ac:dyDescent="0.25">
      <c r="A1" s="41" t="s">
        <v>23</v>
      </c>
      <c r="B1" s="41"/>
      <c r="D1" s="46" t="s">
        <v>24</v>
      </c>
      <c r="E1" s="46"/>
    </row>
    <row r="2" spans="1:5" x14ac:dyDescent="0.25">
      <c r="A2" s="31" t="s">
        <v>20</v>
      </c>
      <c r="B2" s="31">
        <v>1</v>
      </c>
      <c r="C2" s="31" t="s">
        <v>11</v>
      </c>
      <c r="D2" s="32">
        <v>79.739999999999995</v>
      </c>
      <c r="E2" s="39">
        <f>D2*10.764</f>
        <v>858.32135999999991</v>
      </c>
    </row>
    <row r="3" spans="1:5" x14ac:dyDescent="0.25">
      <c r="B3" s="31">
        <v>2</v>
      </c>
      <c r="C3" s="31" t="s">
        <v>14</v>
      </c>
      <c r="D3" s="32">
        <v>0</v>
      </c>
      <c r="E3" s="39">
        <f t="shared" ref="E3:E9" si="0">D3*10.764</f>
        <v>0</v>
      </c>
    </row>
    <row r="4" spans="1:5" x14ac:dyDescent="0.25">
      <c r="B4" s="31">
        <v>3</v>
      </c>
      <c r="C4" s="31" t="s">
        <v>13</v>
      </c>
      <c r="D4" s="32">
        <v>69.180000000000007</v>
      </c>
      <c r="E4" s="39">
        <f t="shared" si="0"/>
        <v>744.65352000000007</v>
      </c>
    </row>
    <row r="5" spans="1:5" x14ac:dyDescent="0.25">
      <c r="B5" s="31">
        <v>4</v>
      </c>
      <c r="C5" s="31" t="s">
        <v>13</v>
      </c>
      <c r="D5" s="32">
        <v>69.180000000000007</v>
      </c>
      <c r="E5" s="39">
        <f t="shared" si="0"/>
        <v>744.65352000000007</v>
      </c>
    </row>
    <row r="6" spans="1:5" x14ac:dyDescent="0.25">
      <c r="B6" s="31">
        <v>5</v>
      </c>
      <c r="C6" s="31" t="s">
        <v>14</v>
      </c>
      <c r="D6" s="32">
        <v>0</v>
      </c>
      <c r="E6" s="39">
        <f t="shared" si="0"/>
        <v>0</v>
      </c>
    </row>
    <row r="7" spans="1:5" x14ac:dyDescent="0.25">
      <c r="B7" s="31">
        <v>6</v>
      </c>
      <c r="C7" s="31" t="s">
        <v>11</v>
      </c>
      <c r="D7" s="32">
        <v>77.849999999999994</v>
      </c>
      <c r="E7" s="39">
        <f t="shared" si="0"/>
        <v>837.97739999999988</v>
      </c>
    </row>
    <row r="8" spans="1:5" x14ac:dyDescent="0.25">
      <c r="B8" s="31">
        <v>7</v>
      </c>
      <c r="C8" s="38" t="s">
        <v>13</v>
      </c>
      <c r="D8" s="32">
        <v>66.23</v>
      </c>
      <c r="E8" s="39">
        <f t="shared" si="0"/>
        <v>712.89972</v>
      </c>
    </row>
    <row r="9" spans="1:5" x14ac:dyDescent="0.25">
      <c r="B9" s="31">
        <v>8</v>
      </c>
      <c r="C9" s="38" t="s">
        <v>13</v>
      </c>
      <c r="D9" s="32">
        <v>66.23</v>
      </c>
      <c r="E9" s="39">
        <f t="shared" si="0"/>
        <v>712.89972</v>
      </c>
    </row>
    <row r="11" spans="1:5" x14ac:dyDescent="0.25">
      <c r="A11" s="41" t="s">
        <v>19</v>
      </c>
      <c r="B11" s="41"/>
    </row>
    <row r="12" spans="1:5" x14ac:dyDescent="0.25">
      <c r="A12" s="31" t="s">
        <v>21</v>
      </c>
      <c r="B12" s="31">
        <v>1</v>
      </c>
      <c r="C12" s="31" t="s">
        <v>13</v>
      </c>
      <c r="D12" s="32">
        <v>67.59</v>
      </c>
      <c r="E12" s="39">
        <f>D12*10.764</f>
        <v>727.53876000000002</v>
      </c>
    </row>
    <row r="13" spans="1:5" x14ac:dyDescent="0.25">
      <c r="B13" s="31">
        <v>2</v>
      </c>
      <c r="C13" s="31" t="s">
        <v>11</v>
      </c>
      <c r="D13" s="32">
        <v>91.77</v>
      </c>
      <c r="E13" s="39">
        <f t="shared" ref="E13:E19" si="1">D13*10.764</f>
        <v>987.81227999999987</v>
      </c>
    </row>
    <row r="14" spans="1:5" x14ac:dyDescent="0.25">
      <c r="B14" s="31">
        <v>3</v>
      </c>
      <c r="C14" s="31" t="s">
        <v>13</v>
      </c>
      <c r="D14" s="32">
        <v>69.180000000000007</v>
      </c>
      <c r="E14" s="39">
        <f t="shared" si="1"/>
        <v>744.65352000000007</v>
      </c>
    </row>
    <row r="15" spans="1:5" x14ac:dyDescent="0.25">
      <c r="B15" s="31">
        <v>4</v>
      </c>
      <c r="C15" s="31" t="s">
        <v>13</v>
      </c>
      <c r="D15" s="32">
        <v>69.180000000000007</v>
      </c>
      <c r="E15" s="39">
        <f t="shared" si="1"/>
        <v>744.65352000000007</v>
      </c>
    </row>
    <row r="16" spans="1:5" x14ac:dyDescent="0.25">
      <c r="B16" s="31">
        <v>5</v>
      </c>
      <c r="C16" s="31" t="s">
        <v>11</v>
      </c>
      <c r="D16" s="32">
        <v>91.77</v>
      </c>
      <c r="E16" s="39">
        <f t="shared" si="1"/>
        <v>987.81227999999987</v>
      </c>
    </row>
    <row r="17" spans="1:5" x14ac:dyDescent="0.25">
      <c r="B17" s="31">
        <v>6</v>
      </c>
      <c r="C17" s="38" t="s">
        <v>13</v>
      </c>
      <c r="D17" s="32">
        <v>65.7</v>
      </c>
      <c r="E17" s="39">
        <f t="shared" si="1"/>
        <v>707.19479999999999</v>
      </c>
    </row>
    <row r="18" spans="1:5" x14ac:dyDescent="0.25">
      <c r="B18" s="31">
        <v>7</v>
      </c>
      <c r="C18" s="38" t="s">
        <v>13</v>
      </c>
      <c r="D18" s="32">
        <v>66.23</v>
      </c>
      <c r="E18" s="39">
        <f t="shared" si="1"/>
        <v>712.89972</v>
      </c>
    </row>
    <row r="19" spans="1:5" x14ac:dyDescent="0.25">
      <c r="B19" s="31">
        <v>8</v>
      </c>
      <c r="C19" s="38" t="s">
        <v>13</v>
      </c>
      <c r="D19" s="32">
        <v>66.23</v>
      </c>
      <c r="E19" s="39">
        <f t="shared" si="1"/>
        <v>712.89972</v>
      </c>
    </row>
    <row r="21" spans="1:5" x14ac:dyDescent="0.25">
      <c r="A21" s="40" t="s">
        <v>22</v>
      </c>
    </row>
    <row r="22" spans="1:5" x14ac:dyDescent="0.25">
      <c r="A22" s="31" t="s">
        <v>21</v>
      </c>
      <c r="B22" s="31">
        <v>4</v>
      </c>
      <c r="C22" s="31" t="s">
        <v>13</v>
      </c>
      <c r="D22" s="32">
        <v>69.180000000000007</v>
      </c>
      <c r="E22" s="39">
        <f>D22*10.764</f>
        <v>744.65352000000007</v>
      </c>
    </row>
    <row r="23" spans="1:5" x14ac:dyDescent="0.25">
      <c r="B23" s="31">
        <v>5</v>
      </c>
      <c r="C23" s="31" t="s">
        <v>11</v>
      </c>
      <c r="D23" s="32">
        <v>91.77</v>
      </c>
      <c r="E23" s="39">
        <f>D23*10.764</f>
        <v>987.81227999999987</v>
      </c>
    </row>
    <row r="24" spans="1:5" x14ac:dyDescent="0.25">
      <c r="B24" s="31">
        <v>6</v>
      </c>
      <c r="C24" s="38" t="s">
        <v>13</v>
      </c>
      <c r="D24" s="32">
        <v>65.7</v>
      </c>
      <c r="E24" s="39">
        <f>D24*10.764</f>
        <v>707.19479999999999</v>
      </c>
    </row>
    <row r="25" spans="1:5" x14ac:dyDescent="0.25">
      <c r="B25" s="31">
        <v>7</v>
      </c>
      <c r="C25" s="38" t="s">
        <v>13</v>
      </c>
      <c r="D25" s="32">
        <v>66.23</v>
      </c>
      <c r="E25" s="39">
        <f>D25*10.764</f>
        <v>712.89972</v>
      </c>
    </row>
    <row r="26" spans="1:5" x14ac:dyDescent="0.25">
      <c r="B26" s="31">
        <v>8</v>
      </c>
      <c r="C26" s="38" t="s">
        <v>13</v>
      </c>
      <c r="D26" s="32">
        <v>66.23</v>
      </c>
      <c r="E26" s="39">
        <f>D26*10.764</f>
        <v>712.89972</v>
      </c>
    </row>
  </sheetData>
  <mergeCells count="1">
    <mergeCell ref="D1:E1"/>
  </mergeCells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1:R23"/>
  <sheetViews>
    <sheetView zoomScale="115" zoomScaleNormal="115" workbookViewId="0">
      <selection activeCell="F11" sqref="F11"/>
    </sheetView>
  </sheetViews>
  <sheetFormatPr defaultRowHeight="15" x14ac:dyDescent="0.25"/>
  <cols>
    <col min="5" max="5" width="22" customWidth="1"/>
    <col min="6" max="6" width="14.7109375" customWidth="1"/>
    <col min="7" max="7" width="15.42578125" bestFit="1" customWidth="1"/>
    <col min="8" max="8" width="12.5703125" bestFit="1" customWidth="1"/>
    <col min="9" max="9" width="18.28515625" customWidth="1"/>
    <col min="10" max="10" width="16" customWidth="1"/>
    <col min="14" max="14" width="20" customWidth="1"/>
    <col min="16" max="16" width="14.42578125" customWidth="1"/>
    <col min="18" max="18" width="15.5703125" customWidth="1"/>
    <col min="19" max="19" width="14.5703125" customWidth="1"/>
  </cols>
  <sheetData>
    <row r="1" spans="1:18" x14ac:dyDescent="0.25">
      <c r="B1" t="s">
        <v>17</v>
      </c>
      <c r="C1" t="s">
        <v>25</v>
      </c>
      <c r="D1" t="s">
        <v>18</v>
      </c>
      <c r="E1" t="s">
        <v>7</v>
      </c>
    </row>
    <row r="2" spans="1:18" x14ac:dyDescent="0.25">
      <c r="B2">
        <v>1501</v>
      </c>
      <c r="D2" s="2">
        <v>785</v>
      </c>
      <c r="E2" s="36">
        <v>14522500</v>
      </c>
      <c r="F2" s="37">
        <f t="shared" ref="F2:F12" si="0">E2/D2</f>
        <v>18500</v>
      </c>
      <c r="G2" s="36">
        <v>726500</v>
      </c>
      <c r="H2" s="36">
        <v>30000</v>
      </c>
      <c r="I2" s="37">
        <f>E2+G2+H2</f>
        <v>15279000</v>
      </c>
      <c r="J2" s="37">
        <f t="shared" ref="J2:J12" si="1">I2/D2</f>
        <v>19463.694267515923</v>
      </c>
    </row>
    <row r="3" spans="1:18" x14ac:dyDescent="0.25">
      <c r="D3" s="2"/>
      <c r="E3" s="36"/>
      <c r="F3" s="37" t="e">
        <f t="shared" si="0"/>
        <v>#DIV/0!</v>
      </c>
      <c r="G3" s="36"/>
      <c r="H3" s="36">
        <v>30000</v>
      </c>
      <c r="I3" s="37">
        <f t="shared" ref="I3:I7" si="2">E3+G3+H3</f>
        <v>30000</v>
      </c>
      <c r="J3" s="37" t="e">
        <f t="shared" si="1"/>
        <v>#DIV/0!</v>
      </c>
    </row>
    <row r="4" spans="1:18" x14ac:dyDescent="0.25">
      <c r="D4" s="2"/>
      <c r="E4" s="36"/>
      <c r="F4" s="37" t="e">
        <f t="shared" si="0"/>
        <v>#DIV/0!</v>
      </c>
      <c r="G4" s="36"/>
      <c r="H4" s="36">
        <v>30000</v>
      </c>
      <c r="I4" s="37">
        <f t="shared" si="2"/>
        <v>30000</v>
      </c>
      <c r="J4" s="37" t="e">
        <f t="shared" si="1"/>
        <v>#DIV/0!</v>
      </c>
    </row>
    <row r="5" spans="1:18" x14ac:dyDescent="0.25">
      <c r="D5" s="2"/>
      <c r="E5" s="36"/>
      <c r="F5" s="37" t="e">
        <f t="shared" si="0"/>
        <v>#DIV/0!</v>
      </c>
      <c r="G5" s="36"/>
      <c r="H5" s="36">
        <v>30000</v>
      </c>
      <c r="I5" s="37">
        <f t="shared" si="2"/>
        <v>30000</v>
      </c>
      <c r="J5" s="37" t="e">
        <f t="shared" si="1"/>
        <v>#DIV/0!</v>
      </c>
    </row>
    <row r="6" spans="1:18" x14ac:dyDescent="0.25">
      <c r="A6" s="42" t="s">
        <v>26</v>
      </c>
      <c r="D6" s="2"/>
      <c r="E6" s="36"/>
      <c r="F6" s="37" t="e">
        <f t="shared" si="0"/>
        <v>#DIV/0!</v>
      </c>
      <c r="G6" s="36"/>
      <c r="H6" s="36">
        <v>30000</v>
      </c>
      <c r="I6" s="37">
        <f t="shared" si="2"/>
        <v>30000</v>
      </c>
      <c r="J6" s="37" t="e">
        <f t="shared" si="1"/>
        <v>#DIV/0!</v>
      </c>
    </row>
    <row r="7" spans="1:18" x14ac:dyDescent="0.25">
      <c r="B7">
        <v>3</v>
      </c>
      <c r="C7">
        <f>D7/10.764</f>
        <v>35.674470457079153</v>
      </c>
      <c r="D7" s="2">
        <v>384</v>
      </c>
      <c r="E7" s="36">
        <v>10000000</v>
      </c>
      <c r="F7" s="37">
        <f t="shared" si="0"/>
        <v>26041.666666666668</v>
      </c>
      <c r="G7" s="36"/>
      <c r="H7" s="36">
        <v>30000</v>
      </c>
      <c r="I7" s="37">
        <f t="shared" si="2"/>
        <v>10030000</v>
      </c>
      <c r="J7" s="37">
        <f t="shared" si="1"/>
        <v>26119.791666666668</v>
      </c>
    </row>
    <row r="8" spans="1:18" x14ac:dyDescent="0.25">
      <c r="B8">
        <v>1502</v>
      </c>
      <c r="C8">
        <v>71.81</v>
      </c>
      <c r="D8" s="2">
        <f>C8*10.764</f>
        <v>772.96284000000003</v>
      </c>
      <c r="E8" s="36">
        <v>19300000</v>
      </c>
      <c r="F8" s="37">
        <f t="shared" si="0"/>
        <v>24968.858787571211</v>
      </c>
      <c r="G8" s="36">
        <v>1158000</v>
      </c>
      <c r="H8" s="36">
        <v>30000</v>
      </c>
      <c r="I8" s="37">
        <f t="shared" ref="I8:I9" si="3">E8+G8+H8</f>
        <v>20488000</v>
      </c>
      <c r="J8" s="37">
        <f t="shared" si="1"/>
        <v>26505.802012422744</v>
      </c>
    </row>
    <row r="9" spans="1:18" x14ac:dyDescent="0.25">
      <c r="B9">
        <v>1003</v>
      </c>
      <c r="C9">
        <v>83.64</v>
      </c>
      <c r="D9" s="2">
        <f>C9*10.764</f>
        <v>900.30095999999992</v>
      </c>
      <c r="E9" s="36">
        <v>23400000</v>
      </c>
      <c r="F9" s="37">
        <f t="shared" si="0"/>
        <v>25991.308506435449</v>
      </c>
      <c r="G9" s="36">
        <v>1404000</v>
      </c>
      <c r="H9" s="36">
        <v>30000</v>
      </c>
      <c r="I9" s="37">
        <f t="shared" si="3"/>
        <v>24834000</v>
      </c>
      <c r="J9" s="37">
        <f t="shared" si="1"/>
        <v>27584.109207214442</v>
      </c>
    </row>
    <row r="10" spans="1:18" x14ac:dyDescent="0.25">
      <c r="A10" t="s">
        <v>6</v>
      </c>
      <c r="C10">
        <v>84.98</v>
      </c>
      <c r="D10" s="2">
        <f>C10*10.764</f>
        <v>914.72471999999993</v>
      </c>
      <c r="E10" s="36">
        <v>22500000</v>
      </c>
      <c r="F10" s="37">
        <f t="shared" si="0"/>
        <v>24597.564172093218</v>
      </c>
      <c r="G10" s="36"/>
      <c r="H10" s="36">
        <v>30000</v>
      </c>
      <c r="I10" s="37"/>
      <c r="J10" s="37">
        <f t="shared" si="1"/>
        <v>0</v>
      </c>
    </row>
    <row r="11" spans="1:18" x14ac:dyDescent="0.25">
      <c r="C11">
        <v>0</v>
      </c>
      <c r="D11" s="2">
        <v>547</v>
      </c>
      <c r="E11" s="36">
        <v>11487000</v>
      </c>
      <c r="F11" s="37">
        <f t="shared" si="0"/>
        <v>21000</v>
      </c>
      <c r="G11" s="36"/>
      <c r="H11" s="36">
        <v>30000</v>
      </c>
      <c r="I11" s="37"/>
      <c r="J11" s="37">
        <f t="shared" si="1"/>
        <v>0</v>
      </c>
    </row>
    <row r="12" spans="1:18" x14ac:dyDescent="0.25">
      <c r="D12" s="2"/>
      <c r="E12" s="36"/>
      <c r="F12" s="37" t="e">
        <f t="shared" si="0"/>
        <v>#DIV/0!</v>
      </c>
      <c r="G12" s="36"/>
      <c r="H12" s="36">
        <v>30000</v>
      </c>
      <c r="I12" s="37">
        <f t="shared" ref="I10:I12" si="4">E12+G12+H12</f>
        <v>30000</v>
      </c>
      <c r="J12" s="37" t="e">
        <f t="shared" si="1"/>
        <v>#DIV/0!</v>
      </c>
    </row>
    <row r="13" spans="1:18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B14" s="1"/>
      <c r="C14" s="1"/>
      <c r="D14" s="1"/>
      <c r="E14" s="1">
        <f>D7/1.1</f>
        <v>349.09090909090907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B15" s="1"/>
      <c r="C15" s="1"/>
      <c r="D15" s="1"/>
      <c r="E15" s="125">
        <f>E7/E14</f>
        <v>28645.833333333336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x14ac:dyDescent="0.25">
      <c r="B18" s="1"/>
      <c r="C18" s="1"/>
      <c r="D18" s="1">
        <v>61.33</v>
      </c>
      <c r="E18" s="1"/>
      <c r="F18" s="1">
        <f>D11/1.1</f>
        <v>497.27272727272725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25">
      <c r="B19" s="1"/>
      <c r="C19" s="1"/>
      <c r="D19" s="1">
        <f>D18*10.764</f>
        <v>660.15611999999999</v>
      </c>
      <c r="E19" s="1"/>
      <c r="F19" s="125">
        <f>E11/F18</f>
        <v>23100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x14ac:dyDescent="0.25">
      <c r="B20" s="1"/>
      <c r="C20" s="1"/>
      <c r="D20" s="1"/>
      <c r="E20" s="1"/>
      <c r="F20" s="12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workbookViewId="0">
      <selection activeCell="Q3" sqref="Q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Sumit KMR</vt:lpstr>
      <vt:lpstr>Sumit KMR (Sale)</vt:lpstr>
      <vt:lpstr>Sumit KMR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2024-10-08T09:35:06Z</dcterms:modified>
</cp:coreProperties>
</file>