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E Vijaya Dombivali East\Chandrashekhar Prabhakar Dixit\"/>
    </mc:Choice>
  </mc:AlternateContent>
  <xr:revisionPtr revIDLastSave="0" documentId="13_ncr:1_{408F14E4-FD01-47EB-8FD4-96C9BDF983E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G22" i="4"/>
  <c r="E18" i="4" l="1"/>
  <c r="Q3" i="4" l="1"/>
  <c r="P3" i="4"/>
  <c r="Q42" i="4"/>
  <c r="Q41" i="4"/>
  <c r="O43" i="4" l="1"/>
  <c r="O41" i="4"/>
  <c r="O39" i="4"/>
  <c r="O38" i="4"/>
  <c r="O37" i="4"/>
  <c r="O36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G21" i="4" l="1"/>
  <c r="G23" i="4" s="1"/>
  <c r="H19" i="4"/>
  <c r="Q12" i="4" l="1"/>
  <c r="P12" i="4"/>
  <c r="P11" i="4"/>
  <c r="Q11" i="4" s="1"/>
  <c r="Q10" i="4"/>
  <c r="P10" i="4"/>
  <c r="Q9" i="4"/>
  <c r="P8" i="4"/>
  <c r="Q6" i="4"/>
  <c r="P5" i="4"/>
  <c r="P4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<sst xmlns="http://schemas.openxmlformats.org/spreadsheetml/2006/main" count="27" uniqueCount="24">
  <si>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</si>
  <si>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</si>
  <si>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</si>
  <si>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</si>
  <si>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</si>
  <si>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</si>
  <si>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</si>
  <si>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</si>
  <si>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</si>
  <si>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</si>
  <si>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</si>
  <si>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</si>
  <si>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</si>
  <si>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102A/102B, 1st floor, rachana topaz chsl, bapu datar road, ne. joshi high school, dombivli east</t>
  </si>
  <si>
    <t>ca</t>
  </si>
  <si>
    <t>bua</t>
  </si>
  <si>
    <t>rate on cs</t>
  </si>
  <si>
    <t>fmv</t>
  </si>
  <si>
    <t>agreement - 23.12.2015</t>
  </si>
  <si>
    <t>av</t>
  </si>
  <si>
    <t>mca</t>
  </si>
  <si>
    <t>oc  - 2015</t>
  </si>
  <si>
    <t>interior</t>
  </si>
  <si>
    <t>Draft - 1.15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</si>
</sst>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C27FA-061A-4C2B-80FF-B619203F6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D7E439-21FB-41D9-B4B4-8DB15688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40DC97-BF04-40E0-88D1-BA4606FA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3BAFA-C4FE-48E1-9F8B-A60CF8D7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11484-050C-414F-8EA2-581FCB08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786D8-8B0E-4DBF-AA30-C2A5B289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7573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18CBF-CAFA-4394-843B-B79ED221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69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zoomScaleNormal="100" workbookViewId="0">
      <selection activeCell="P19" sqref="P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786</v>
      </c>
      <c r="C2" s="4">
        <f>B2*1.2</f>
        <v>943.19999999999993</v>
      </c>
      <c r="D2" s="4">
        <f t="shared" ref="D2:D13" si="2">C2*1.2</f>
        <v>1131.8399999999999</v>
      </c>
      <c r="E2" s="5">
        <f t="shared" ref="E2:E13" si="3">R2</f>
        <v>9300000</v>
      </c>
      <c r="F2" s="15">
        <f t="shared" ref="F2:F13" si="4">ROUND((E2/B2),0)</f>
        <v>11832</v>
      </c>
      <c r="G2" s="10">
        <f t="shared" ref="G2:G13" si="5">ROUND((E2/C2),0)</f>
        <v>9860</v>
      </c>
      <c r="H2" s="10">
        <f t="shared" ref="H2:H13" si="6">ROUND((E2/D2),0)</f>
        <v>8217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786</v>
      </c>
      <c r="R2" s="2">
        <v>9300000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972.22222222222229</v>
      </c>
      <c r="C3" s="4">
        <f t="shared" ref="C3:C15" si="9">B3*1.2</f>
        <v>1166.6666666666667</v>
      </c>
      <c r="D3" s="4">
        <f t="shared" si="2"/>
        <v>1400</v>
      </c>
      <c r="E3" s="5">
        <f t="shared" si="3"/>
        <v>12500000</v>
      </c>
      <c r="F3" s="15">
        <f t="shared" si="4"/>
        <v>12857</v>
      </c>
      <c r="G3" s="10">
        <f t="shared" si="5"/>
        <v>10714</v>
      </c>
      <c r="H3" s="10">
        <f t="shared" si="6"/>
        <v>8929</v>
      </c>
      <c r="I3" s="4" t="e">
        <f>#REF!</f>
        <v>#REF!</v>
      </c>
      <c r="J3" s="4">
        <f t="shared" si="7"/>
        <v>0</v>
      </c>
      <c r="O3">
        <v>1400</v>
      </c>
      <c r="P3">
        <f>O3/1.2</f>
        <v>1166.6666666666667</v>
      </c>
      <c r="Q3">
        <f>P3/1.2</f>
        <v>972.22222222222229</v>
      </c>
      <c r="R3" s="2">
        <v>12500000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6000000</v>
      </c>
      <c r="F4" s="10">
        <f t="shared" si="4"/>
        <v>12000</v>
      </c>
      <c r="G4" s="10">
        <f t="shared" si="5"/>
        <v>10000</v>
      </c>
      <c r="H4" s="10">
        <f t="shared" si="6"/>
        <v>8333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500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520</v>
      </c>
      <c r="C5" s="4">
        <f t="shared" si="9"/>
        <v>624</v>
      </c>
      <c r="D5" s="4">
        <f t="shared" si="2"/>
        <v>748.8</v>
      </c>
      <c r="E5" s="5">
        <f t="shared" si="3"/>
        <v>6500000</v>
      </c>
      <c r="F5" s="10">
        <f t="shared" si="4"/>
        <v>12500</v>
      </c>
      <c r="G5" s="10">
        <f t="shared" si="5"/>
        <v>10417</v>
      </c>
      <c r="H5" s="10">
        <f t="shared" si="6"/>
        <v>8681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520</v>
      </c>
      <c r="R5" s="2">
        <v>6500000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541.66666666666674</v>
      </c>
      <c r="C6" s="4">
        <f t="shared" si="9"/>
        <v>650.00000000000011</v>
      </c>
      <c r="D6" s="4">
        <f t="shared" si="2"/>
        <v>780.00000000000011</v>
      </c>
      <c r="E6" s="5">
        <f t="shared" si="3"/>
        <v>6700000</v>
      </c>
      <c r="F6" s="10">
        <f t="shared" si="4"/>
        <v>12369</v>
      </c>
      <c r="G6" s="10">
        <f t="shared" si="5"/>
        <v>10308</v>
      </c>
      <c r="H6" s="10">
        <f t="shared" si="6"/>
        <v>8590</v>
      </c>
      <c r="I6" s="4" t="e">
        <f>#REF!</f>
        <v>#REF!</v>
      </c>
      <c r="J6" s="4">
        <f t="shared" si="7"/>
        <v>0</v>
      </c>
      <c r="O6">
        <v>0</v>
      </c>
      <c r="P6">
        <v>650</v>
      </c>
      <c r="Q6">
        <f t="shared" ref="Q6:Q12" si="10">P6/1.2</f>
        <v>541.66666666666674</v>
      </c>
      <c r="R6" s="2">
        <v>6700000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796</v>
      </c>
      <c r="C7" s="4">
        <f t="shared" si="9"/>
        <v>955.19999999999993</v>
      </c>
      <c r="D7" s="4">
        <f t="shared" si="2"/>
        <v>1146.2399999999998</v>
      </c>
      <c r="E7" s="5">
        <f t="shared" si="3"/>
        <v>7900000</v>
      </c>
      <c r="F7" s="10">
        <f t="shared" si="4"/>
        <v>9925</v>
      </c>
      <c r="G7" s="10">
        <f t="shared" si="5"/>
        <v>8271</v>
      </c>
      <c r="H7" s="10">
        <f t="shared" si="6"/>
        <v>6892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796</v>
      </c>
      <c r="R7" s="2">
        <v>7900000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750</v>
      </c>
      <c r="C8" s="4">
        <f t="shared" si="9"/>
        <v>900</v>
      </c>
      <c r="D8" s="4">
        <f t="shared" si="2"/>
        <v>1080</v>
      </c>
      <c r="E8" s="5">
        <f t="shared" si="3"/>
        <v>10000000</v>
      </c>
      <c r="F8" s="15">
        <f t="shared" si="4"/>
        <v>13333</v>
      </c>
      <c r="G8" s="10">
        <f t="shared" si="5"/>
        <v>11111</v>
      </c>
      <c r="H8" s="10">
        <f t="shared" si="6"/>
        <v>9259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750</v>
      </c>
      <c r="R8" s="2">
        <v>10000000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445.83333333333337</v>
      </c>
      <c r="C9" s="4">
        <f t="shared" si="9"/>
        <v>535</v>
      </c>
      <c r="D9" s="4">
        <f t="shared" si="2"/>
        <v>642</v>
      </c>
      <c r="E9" s="5">
        <f t="shared" si="3"/>
        <v>4990000</v>
      </c>
      <c r="F9" s="15">
        <f t="shared" si="4"/>
        <v>11193</v>
      </c>
      <c r="G9" s="10">
        <f t="shared" si="5"/>
        <v>9327</v>
      </c>
      <c r="H9" s="10">
        <f t="shared" si="6"/>
        <v>7773</v>
      </c>
      <c r="I9" s="4" t="e">
        <f>#REF!</f>
        <v>#REF!</v>
      </c>
      <c r="J9" s="4">
        <f t="shared" si="7"/>
        <v>0</v>
      </c>
      <c r="O9">
        <v>0</v>
      </c>
      <c r="P9">
        <v>535</v>
      </c>
      <c r="Q9">
        <f t="shared" si="10"/>
        <v>445.83333333333337</v>
      </c>
      <c r="R9" s="2">
        <v>4990000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F17" s="7" t="s">
        <v>13</v>
      </c>
    </row>
    <row r="18" spans="5:24" x14ac:dyDescent="0.25">
      <c r="E18">
        <f>G18*2000</f>
        <v>1966000</v>
      </c>
      <c r="F18" s="7" t="s">
        <v>14</v>
      </c>
      <c r="G18">
        <v>983</v>
      </c>
    </row>
    <row r="19" spans="5:24" x14ac:dyDescent="0.25">
      <c r="F19" s="7" t="s">
        <v>15</v>
      </c>
      <c r="G19">
        <v>1376</v>
      </c>
      <c r="H19">
        <f>G19/G18</f>
        <v>1.399796541200407</v>
      </c>
    </row>
    <row r="20" spans="5:24" x14ac:dyDescent="0.25">
      <c r="F20" s="7" t="s">
        <v>16</v>
      </c>
      <c r="G20">
        <v>11800</v>
      </c>
    </row>
    <row r="21" spans="5:24" x14ac:dyDescent="0.25">
      <c r="F21" s="7" t="s">
        <v>17</v>
      </c>
      <c r="G21">
        <f>G20*G18</f>
        <v>11599400</v>
      </c>
      <c r="J21" t="s">
        <v>20</v>
      </c>
    </row>
    <row r="22" spans="5:24" x14ac:dyDescent="0.25">
      <c r="F22" s="7" t="s">
        <v>22</v>
      </c>
      <c r="G22" s="6">
        <f>G18*2000</f>
        <v>1966000</v>
      </c>
      <c r="H22" s="6"/>
      <c r="J22">
        <v>14.15</v>
      </c>
      <c r="N22">
        <v>11.91</v>
      </c>
      <c r="O22">
        <f>N22*J22</f>
        <v>168.5265</v>
      </c>
    </row>
    <row r="23" spans="5:24" x14ac:dyDescent="0.25">
      <c r="G23">
        <f>G22+G21</f>
        <v>13565400</v>
      </c>
      <c r="J23">
        <v>9.17</v>
      </c>
      <c r="N23">
        <v>10.220000000000001</v>
      </c>
      <c r="O23">
        <f t="shared" ref="O23:O33" si="21">N23*J23</f>
        <v>93.717400000000012</v>
      </c>
    </row>
    <row r="24" spans="5:24" x14ac:dyDescent="0.25">
      <c r="J24">
        <v>4.95</v>
      </c>
      <c r="N24">
        <v>2.17</v>
      </c>
      <c r="O24">
        <f t="shared" si="21"/>
        <v>10.7415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J25">
        <v>5.64</v>
      </c>
      <c r="N25">
        <v>2.84</v>
      </c>
      <c r="O25">
        <f t="shared" si="21"/>
        <v>16.017599999999998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21</v>
      </c>
      <c r="J26">
        <v>3.27</v>
      </c>
      <c r="N26">
        <v>2.87</v>
      </c>
      <c r="O26">
        <f t="shared" si="21"/>
        <v>9.3849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18</v>
      </c>
      <c r="J27">
        <v>9.24</v>
      </c>
      <c r="N27">
        <v>12.28</v>
      </c>
      <c r="O27">
        <f t="shared" si="21"/>
        <v>113.46719999999999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G28" t="s">
        <v>19</v>
      </c>
      <c r="H28">
        <v>17528000</v>
      </c>
      <c r="J28">
        <v>3.72</v>
      </c>
      <c r="N28">
        <v>5.71</v>
      </c>
      <c r="O28">
        <f t="shared" si="21"/>
        <v>21.241200000000003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J29">
        <v>2.96</v>
      </c>
      <c r="N29">
        <v>4.41</v>
      </c>
      <c r="O29">
        <f t="shared" si="21"/>
        <v>13.053599999999999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G30" t="s">
        <v>23</v>
      </c>
      <c r="J30">
        <v>13.78</v>
      </c>
      <c r="N30">
        <v>7.46</v>
      </c>
      <c r="O30">
        <f t="shared" si="21"/>
        <v>102.7988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J31">
        <v>11.14</v>
      </c>
      <c r="N31">
        <v>9.36</v>
      </c>
      <c r="O31">
        <f t="shared" si="21"/>
        <v>104.2704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J32">
        <v>5.72</v>
      </c>
      <c r="N32">
        <v>3.84</v>
      </c>
      <c r="O32">
        <f t="shared" si="21"/>
        <v>21.964799999999997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10.99</v>
      </c>
      <c r="N33">
        <v>13.89</v>
      </c>
      <c r="O33">
        <f t="shared" si="21"/>
        <v>152.65110000000001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O34">
        <f>SUM(O22:O33)</f>
        <v>827.83500000000004</v>
      </c>
      <c r="Q34" s="11"/>
      <c r="R34" s="11"/>
    </row>
    <row r="35" spans="10:24" x14ac:dyDescent="0.25">
      <c r="Q35" s="11"/>
      <c r="R35" s="11"/>
      <c r="T35" s="6"/>
    </row>
    <row r="36" spans="10:24" x14ac:dyDescent="0.25">
      <c r="J36">
        <v>9.4700000000000006</v>
      </c>
      <c r="N36">
        <v>5.16</v>
      </c>
      <c r="O36">
        <f>N36*J36</f>
        <v>48.865200000000002</v>
      </c>
      <c r="P36" s="11"/>
      <c r="Q36" s="11"/>
      <c r="R36" s="11"/>
      <c r="S36" s="6"/>
    </row>
    <row r="37" spans="10:24" x14ac:dyDescent="0.25">
      <c r="J37">
        <v>6.65</v>
      </c>
      <c r="N37">
        <v>4.5599999999999996</v>
      </c>
      <c r="O37">
        <f t="shared" ref="O37:O38" si="22">N37*J37</f>
        <v>30.323999999999998</v>
      </c>
    </row>
    <row r="38" spans="10:24" x14ac:dyDescent="0.25">
      <c r="J38">
        <v>2.09</v>
      </c>
      <c r="N38">
        <v>9.25</v>
      </c>
      <c r="O38">
        <f t="shared" si="22"/>
        <v>19.3325</v>
      </c>
    </row>
    <row r="39" spans="10:24" x14ac:dyDescent="0.25">
      <c r="O39">
        <f>SUM(O36:O38)</f>
        <v>98.521699999999996</v>
      </c>
    </row>
    <row r="41" spans="10:24" x14ac:dyDescent="0.25">
      <c r="O41">
        <f>O39+O34</f>
        <v>926.35670000000005</v>
      </c>
      <c r="P41">
        <v>12000</v>
      </c>
      <c r="Q41">
        <f>P41*O41</f>
        <v>11116280.4</v>
      </c>
    </row>
    <row r="42" spans="10:24" x14ac:dyDescent="0.25">
      <c r="Q42">
        <f>Q41/983</f>
        <v>11308.52533062055</v>
      </c>
    </row>
    <row r="43" spans="10:24" x14ac:dyDescent="0.25">
      <c r="O43">
        <f>G18/O41</f>
        <v>1.0611463165322816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8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2024-10-04T09:34:47Z</dcterms:modified>
</cp:coreProperties>
</file>