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Nariman Point\Tulsidas Laxmichand Vanvari\"/>
    </mc:Choice>
  </mc:AlternateContent>
  <xr:revisionPtr revIDLastSave="0" documentId="13_ncr:1_{71D06B31-A9BC-4A13-9272-370CE42C14E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6" i="4" l="1"/>
  <c r="I25" i="4"/>
  <c r="I24" i="4"/>
  <c r="I20" i="4"/>
  <c r="G41" i="4"/>
  <c r="G39" i="4"/>
  <c r="G33" i="4"/>
  <c r="G24" i="4"/>
  <c r="G25" i="4"/>
  <c r="G26" i="4"/>
  <c r="G27" i="4"/>
  <c r="G28" i="4"/>
  <c r="G29" i="4"/>
  <c r="G30" i="4"/>
  <c r="G31" i="4"/>
  <c r="G32" i="4"/>
  <c r="G34" i="4"/>
  <c r="G35" i="4"/>
  <c r="G36" i="4"/>
  <c r="G37" i="4"/>
  <c r="G38" i="4"/>
  <c r="G23" i="4"/>
  <c r="AB57" i="4" l="1"/>
  <c r="P3" i="4"/>
  <c r="H21" i="4"/>
  <c r="AB55" i="4"/>
  <c r="I19" i="4"/>
  <c r="Q12" i="4" l="1"/>
  <c r="Q11" i="4"/>
  <c r="P10" i="4"/>
  <c r="Q9" i="4"/>
  <c r="Q8" i="4"/>
  <c r="Q7" i="4"/>
  <c r="Q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<sst xmlns="http://schemas.openxmlformats.org/spreadsheetml/2006/main" count="31" uniqueCount="27">
  <si>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</si>
  <si>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</si>
  <si>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</si>
  <si>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</si>
  <si>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</si>
  <si>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</si>
  <si>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</si>
  <si>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</si>
  <si>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</si>
  <si>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</si>
  <si>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</si>
  <si>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</si>
  <si>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</si>
  <si>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51, 5th Floor, Queens Corner Premises CHSL, Plot No. 65, 16th &amp; 29th Road, Bandra West, </t>
  </si>
  <si>
    <t>bua</t>
  </si>
  <si>
    <t>fmv</t>
  </si>
  <si>
    <t>ca</t>
  </si>
  <si>
    <t>Previous report - 2022</t>
  </si>
  <si>
    <t>Previous report - 2017</t>
  </si>
  <si>
    <t>rate on bua</t>
  </si>
  <si>
    <t>29.10.2021</t>
  </si>
  <si>
    <t>19.04.2024</t>
  </si>
  <si>
    <t>12.03.24</t>
  </si>
  <si>
    <t>vintage pearl</t>
  </si>
  <si>
    <t>mca</t>
  </si>
  <si>
    <t>06.08.24</t>
  </si>
  <si>
    <t>1977 (prev. report)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</si>
</sst>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42</xdr:row>
      <xdr:rowOff>0</xdr:rowOff>
    </xdr:from>
    <xdr:to>
      <xdr:col>24</xdr:col>
      <xdr:colOff>286698</xdr:colOff>
      <xdr:row>69</xdr:row>
      <xdr:rowOff>57876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705F91-4BCF-4FFC-B9ED-F3033817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0" y="4953000"/>
          <a:ext cx="6792273" cy="520137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49</xdr:row>
      <xdr:rowOff>76200</xdr:rowOff>
    </xdr:from>
    <xdr:to>
      <xdr:col>13</xdr:col>
      <xdr:colOff>20028</xdr:colOff>
      <xdr:row>66</xdr:row>
      <xdr:rowOff>86178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EF64D6-BEA2-42E8-A709-06F91FD0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6362700"/>
          <a:ext cx="7011378" cy="32484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F86B59-A762-490C-B5C4-CC434620C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63085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4DEE28-7985-4381-ACCB-767AE7929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6689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238125</xdr:colOff>
      <xdr:row>50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3EE1A9-D442-45B3-8E02-A0E34C92F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553325" cy="9267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06910-CC84-4683-96EF-5034693D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477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400050</xdr:colOff>
      <xdr:row>54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3EEB3D-0B6A-41F8-8C0A-44462C783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78450" cy="9248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400050</xdr:colOff>
      <xdr:row>50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DEB1FC-C56D-4E55-9125-C364A2F6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78450" cy="9477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344054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AE7B17-8966-4ED4-9D35-F34249C80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268854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0C7DA-6E9D-44F6-A52E-855A7257C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115507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F611A6-50C8-49B9-B727-CA9DC58E7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49907" cy="8726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372633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919218-96D3-4C6E-9FA8-2C18AE4FC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297433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9C07EB-4D97-4B79-85AA-F02A8C92A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57"/>
  <sheetViews>
    <sheetView tabSelected="1" zoomScaleNormal="100" workbookViewId="0">
      <selection activeCell="O24" sqref="O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645.83333333333337</v>
      </c>
      <c r="C2" s="4">
        <f>B2*1.2</f>
        <v>775</v>
      </c>
      <c r="D2" s="4">
        <f t="shared" ref="D2:D13" si="2">C2*1.2</f>
        <v>930</v>
      </c>
      <c r="E2" s="5">
        <f t="shared" ref="E2:E13" si="3">R2</f>
        <v>32000000</v>
      </c>
      <c r="F2" s="10">
        <f t="shared" ref="F2:F13" si="4">ROUND((E2/B2),0)</f>
        <v>49548</v>
      </c>
      <c r="G2" s="10">
        <f t="shared" ref="G2:G13" si="5">ROUND((E2/C2),0)</f>
        <v>41290</v>
      </c>
      <c r="H2" s="10">
        <f t="shared" ref="H2:H13" si="6">ROUND((E2/D2),0)</f>
        <v>34409</v>
      </c>
      <c r="I2" s="4" t="e">
        <f>#REF!</f>
        <v>#REF!</v>
      </c>
      <c r="J2" s="4" t="str">
        <f t="shared" ref="J2:J13" si="7">S2</f>
        <v>19.04.2024</v>
      </c>
      <c r="O2">
        <v>0</v>
      </c>
      <c r="P2">
        <v>775</v>
      </c>
      <c r="Q2">
        <f t="shared" ref="Q2:Q12" si="8">P2/1.2</f>
        <v>645.83333333333337</v>
      </c>
      <c r="R2" s="2">
        <v>32000000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1595.5835999999999</v>
      </c>
      <c r="C3" s="4">
        <f t="shared" ref="C3:C15" si="9">B3*1.2</f>
        <v>1914.7003199999999</v>
      </c>
      <c r="D3" s="4">
        <f t="shared" si="2"/>
        <v>2297.6403839999998</v>
      </c>
      <c r="E3" s="5">
        <f t="shared" si="3"/>
        <v>113000000</v>
      </c>
      <c r="F3" s="10">
        <f t="shared" si="4"/>
        <v>70820</v>
      </c>
      <c r="G3" s="10">
        <f t="shared" si="5"/>
        <v>59017</v>
      </c>
      <c r="H3" s="10">
        <f t="shared" si="6"/>
        <v>49181</v>
      </c>
      <c r="I3" s="4" t="e">
        <f>#REF!</f>
        <v>#REF!</v>
      </c>
      <c r="J3" s="4" t="str">
        <f t="shared" si="7"/>
        <v>29.10.2021</v>
      </c>
      <c r="O3">
        <v>0</v>
      </c>
      <c r="P3">
        <f>177.88*10.764</f>
        <v>1914.7003199999999</v>
      </c>
      <c r="Q3">
        <f t="shared" si="8"/>
        <v>1595.5835999999999</v>
      </c>
      <c r="R3" s="2">
        <v>113000000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760.83333333333337</v>
      </c>
      <c r="C4" s="4">
        <f t="shared" si="9"/>
        <v>913</v>
      </c>
      <c r="D4" s="4">
        <f t="shared" si="2"/>
        <v>1095.5999999999999</v>
      </c>
      <c r="E4" s="15">
        <f t="shared" si="3"/>
        <v>40000000</v>
      </c>
      <c r="F4" s="10">
        <f t="shared" si="4"/>
        <v>52574</v>
      </c>
      <c r="G4" s="16">
        <f t="shared" si="5"/>
        <v>43812</v>
      </c>
      <c r="H4" s="10">
        <f t="shared" si="6"/>
        <v>36510</v>
      </c>
      <c r="I4" s="4" t="e">
        <f>#REF!</f>
        <v>#REF!</v>
      </c>
      <c r="J4" s="4" t="str">
        <f t="shared" si="7"/>
        <v>12.03.24</v>
      </c>
      <c r="O4">
        <v>0</v>
      </c>
      <c r="P4">
        <v>913</v>
      </c>
      <c r="Q4">
        <f t="shared" si="8"/>
        <v>760.83333333333337</v>
      </c>
      <c r="R4" s="2">
        <v>40000000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958.33333333333337</v>
      </c>
      <c r="C5" s="4">
        <f t="shared" si="9"/>
        <v>1150</v>
      </c>
      <c r="D5" s="4">
        <f t="shared" si="2"/>
        <v>1380</v>
      </c>
      <c r="E5" s="15">
        <f t="shared" si="3"/>
        <v>45000000</v>
      </c>
      <c r="F5" s="10">
        <f t="shared" si="4"/>
        <v>46957</v>
      </c>
      <c r="G5" s="10">
        <f t="shared" si="5"/>
        <v>39130</v>
      </c>
      <c r="H5" s="10">
        <f t="shared" si="6"/>
        <v>32609</v>
      </c>
      <c r="I5" s="4" t="e">
        <f>#REF!</f>
        <v>#REF!</v>
      </c>
      <c r="J5" s="4" t="str">
        <f t="shared" si="7"/>
        <v>vintage pearl</v>
      </c>
      <c r="O5">
        <v>0</v>
      </c>
      <c r="P5">
        <v>1150</v>
      </c>
      <c r="Q5">
        <f t="shared" si="8"/>
        <v>958.33333333333337</v>
      </c>
      <c r="R5" s="2">
        <v>45000000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554.16666666666674</v>
      </c>
      <c r="C6" s="4">
        <f t="shared" si="9"/>
        <v>665.00000000000011</v>
      </c>
      <c r="D6" s="4">
        <f t="shared" si="2"/>
        <v>798.00000000000011</v>
      </c>
      <c r="E6" s="15">
        <f t="shared" si="3"/>
        <v>45000000</v>
      </c>
      <c r="F6" s="10">
        <f t="shared" si="4"/>
        <v>81203</v>
      </c>
      <c r="G6" s="10">
        <f t="shared" si="5"/>
        <v>67669</v>
      </c>
      <c r="H6" s="10">
        <f t="shared" si="6"/>
        <v>56391</v>
      </c>
      <c r="I6" s="4" t="e">
        <f>#REF!</f>
        <v>#REF!</v>
      </c>
      <c r="J6" s="4" t="str">
        <f t="shared" si="7"/>
        <v>vintage pearl</v>
      </c>
      <c r="O6">
        <v>0</v>
      </c>
      <c r="P6">
        <v>665</v>
      </c>
      <c r="Q6">
        <f t="shared" si="8"/>
        <v>554.16666666666674</v>
      </c>
      <c r="R6" s="2">
        <v>45000000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833.33333333333337</v>
      </c>
      <c r="C7" s="4">
        <f t="shared" si="9"/>
        <v>1000</v>
      </c>
      <c r="D7" s="4">
        <f t="shared" si="2"/>
        <v>1200</v>
      </c>
      <c r="E7" s="15">
        <f t="shared" si="3"/>
        <v>50000000</v>
      </c>
      <c r="F7" s="10">
        <f t="shared" si="4"/>
        <v>60000</v>
      </c>
      <c r="G7" s="16">
        <f t="shared" si="5"/>
        <v>50000</v>
      </c>
      <c r="H7" s="10">
        <f t="shared" si="6"/>
        <v>41667</v>
      </c>
      <c r="I7" s="4" t="e">
        <f>#REF!</f>
        <v>#REF!</v>
      </c>
      <c r="J7" s="4">
        <f t="shared" si="7"/>
        <v>0</v>
      </c>
      <c r="O7">
        <v>0</v>
      </c>
      <c r="P7">
        <v>1000</v>
      </c>
      <c r="Q7">
        <f t="shared" si="8"/>
        <v>833.33333333333337</v>
      </c>
      <c r="R7" s="2">
        <v>50000000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708.33333333333337</v>
      </c>
      <c r="C8" s="4">
        <f t="shared" si="9"/>
        <v>850</v>
      </c>
      <c r="D8" s="4">
        <f t="shared" si="2"/>
        <v>1020</v>
      </c>
      <c r="E8" s="15">
        <f t="shared" si="3"/>
        <v>45000000</v>
      </c>
      <c r="F8" s="10">
        <f t="shared" si="4"/>
        <v>63529</v>
      </c>
      <c r="G8" s="10">
        <f t="shared" si="5"/>
        <v>52941</v>
      </c>
      <c r="H8" s="10">
        <f t="shared" si="6"/>
        <v>44118</v>
      </c>
      <c r="I8" s="4" t="e">
        <f>#REF!</f>
        <v>#REF!</v>
      </c>
      <c r="J8" s="4">
        <f t="shared" si="7"/>
        <v>0</v>
      </c>
      <c r="O8">
        <v>0</v>
      </c>
      <c r="P8">
        <v>850</v>
      </c>
      <c r="Q8">
        <f t="shared" si="8"/>
        <v>708.33333333333337</v>
      </c>
      <c r="R8" s="2">
        <v>45000000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650</v>
      </c>
      <c r="C9" s="4">
        <f t="shared" si="9"/>
        <v>780</v>
      </c>
      <c r="D9" s="4">
        <f t="shared" si="2"/>
        <v>936</v>
      </c>
      <c r="E9" s="15">
        <f t="shared" si="3"/>
        <v>54000000</v>
      </c>
      <c r="F9" s="10">
        <f t="shared" si="4"/>
        <v>83077</v>
      </c>
      <c r="G9" s="10">
        <f t="shared" si="5"/>
        <v>69231</v>
      </c>
      <c r="H9" s="10">
        <f t="shared" si="6"/>
        <v>57692</v>
      </c>
      <c r="I9" s="4" t="e">
        <f>#REF!</f>
        <v>#REF!</v>
      </c>
      <c r="J9" s="4">
        <f t="shared" si="7"/>
        <v>0</v>
      </c>
      <c r="O9">
        <v>0</v>
      </c>
      <c r="P9">
        <v>780</v>
      </c>
      <c r="Q9">
        <f t="shared" si="8"/>
        <v>650</v>
      </c>
      <c r="R9" s="2">
        <v>54000000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5000</v>
      </c>
      <c r="C10" s="4">
        <f t="shared" si="9"/>
        <v>6000</v>
      </c>
      <c r="D10" s="4">
        <f t="shared" si="2"/>
        <v>7200</v>
      </c>
      <c r="E10" s="15">
        <f t="shared" si="3"/>
        <v>320000000</v>
      </c>
      <c r="F10" s="10">
        <f t="shared" si="4"/>
        <v>64000</v>
      </c>
      <c r="G10" s="10">
        <f t="shared" si="5"/>
        <v>53333</v>
      </c>
      <c r="H10" s="10">
        <f t="shared" si="6"/>
        <v>44444</v>
      </c>
      <c r="I10" s="4" t="e">
        <f>#REF!</f>
        <v>#REF!</v>
      </c>
      <c r="J10" s="4">
        <f t="shared" si="7"/>
        <v>0</v>
      </c>
      <c r="O10">
        <v>0</v>
      </c>
      <c r="P10">
        <f t="shared" ref="P10:P12" si="10">O10/1.2</f>
        <v>0</v>
      </c>
      <c r="Q10">
        <v>5000</v>
      </c>
      <c r="R10" s="2">
        <v>320000000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645.83333333333337</v>
      </c>
      <c r="C11" s="4">
        <f t="shared" si="9"/>
        <v>775</v>
      </c>
      <c r="D11" s="4">
        <f t="shared" si="2"/>
        <v>930</v>
      </c>
      <c r="E11" s="15">
        <f t="shared" si="3"/>
        <v>40000000</v>
      </c>
      <c r="F11" s="10">
        <f t="shared" si="4"/>
        <v>61935</v>
      </c>
      <c r="G11" s="16">
        <f t="shared" si="5"/>
        <v>51613</v>
      </c>
      <c r="H11" s="10">
        <f t="shared" si="6"/>
        <v>43011</v>
      </c>
      <c r="I11" s="4" t="e">
        <f>#REF!</f>
        <v>#REF!</v>
      </c>
      <c r="J11" s="4">
        <f t="shared" si="7"/>
        <v>0</v>
      </c>
      <c r="O11">
        <v>0</v>
      </c>
      <c r="P11">
        <v>775</v>
      </c>
      <c r="Q11">
        <f t="shared" si="8"/>
        <v>645.83333333333337</v>
      </c>
      <c r="R11" s="2">
        <v>40000000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941.66666666666674</v>
      </c>
      <c r="C12" s="4">
        <f t="shared" si="9"/>
        <v>1130</v>
      </c>
      <c r="D12" s="4">
        <f t="shared" si="2"/>
        <v>1356</v>
      </c>
      <c r="E12" s="15">
        <f t="shared" si="3"/>
        <v>50250000</v>
      </c>
      <c r="F12" s="10">
        <f t="shared" si="4"/>
        <v>53363</v>
      </c>
      <c r="G12" s="16">
        <f t="shared" si="5"/>
        <v>44469</v>
      </c>
      <c r="H12" s="10">
        <f t="shared" si="6"/>
        <v>37058</v>
      </c>
      <c r="I12" s="4" t="e">
        <f>#REF!</f>
        <v>#REF!</v>
      </c>
      <c r="J12" s="4" t="str">
        <f t="shared" si="7"/>
        <v>06.08.24</v>
      </c>
      <c r="O12">
        <v>0</v>
      </c>
      <c r="P12">
        <v>1130</v>
      </c>
      <c r="Q12">
        <f t="shared" si="8"/>
        <v>941.66666666666674</v>
      </c>
      <c r="R12" s="2">
        <v>50250000</v>
      </c>
      <c r="S12" s="8" t="s">
        <v>25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</row>
    <row r="17" spans="5:15" x14ac:dyDescent="0.25">
      <c r="E17" s="8"/>
      <c r="F17" s="8"/>
      <c r="G17" s="8" t="s">
        <v>13</v>
      </c>
      <c r="H17" s="8"/>
    </row>
    <row r="18" spans="5:15" x14ac:dyDescent="0.25">
      <c r="G18" t="s">
        <v>16</v>
      </c>
      <c r="H18">
        <v>990</v>
      </c>
    </row>
    <row r="19" spans="5:15" x14ac:dyDescent="0.25">
      <c r="G19" t="s">
        <v>14</v>
      </c>
      <c r="H19">
        <v>1245</v>
      </c>
      <c r="I19">
        <f>H19/H18</f>
        <v>1.2575757575757576</v>
      </c>
    </row>
    <row r="20" spans="5:15" x14ac:dyDescent="0.25">
      <c r="G20" t="s">
        <v>19</v>
      </c>
      <c r="H20">
        <v>45000</v>
      </c>
      <c r="I20">
        <f>H20*1.2</f>
        <v>54000</v>
      </c>
    </row>
    <row r="21" spans="5:15" x14ac:dyDescent="0.25">
      <c r="G21" t="s">
        <v>15</v>
      </c>
      <c r="H21">
        <f>H20*H19</f>
        <v>56025000</v>
      </c>
    </row>
    <row r="22" spans="5:15" x14ac:dyDescent="0.25">
      <c r="E22" t="s">
        <v>24</v>
      </c>
      <c r="I22">
        <v>59000</v>
      </c>
    </row>
    <row r="23" spans="5:15" x14ac:dyDescent="0.25">
      <c r="E23">
        <v>21.36</v>
      </c>
      <c r="F23" s="7">
        <v>20.329999999999998</v>
      </c>
      <c r="G23">
        <f>F23*E23</f>
        <v>434.24879999999996</v>
      </c>
      <c r="I23">
        <v>65000</v>
      </c>
      <c r="O23" t="s">
        <v>26</v>
      </c>
    </row>
    <row r="24" spans="5:15" x14ac:dyDescent="0.25">
      <c r="E24">
        <v>10.38</v>
      </c>
      <c r="F24" s="7">
        <v>13.1</v>
      </c>
      <c r="G24">
        <f t="shared" ref="G24:G38" si="21">F24*E24</f>
        <v>135.97800000000001</v>
      </c>
      <c r="I24">
        <f>I23/I22</f>
        <v>1.1016949152542372</v>
      </c>
    </row>
    <row r="25" spans="5:15" x14ac:dyDescent="0.25">
      <c r="E25">
        <v>3.88</v>
      </c>
      <c r="F25" s="7">
        <v>6.91</v>
      </c>
      <c r="G25">
        <f t="shared" si="21"/>
        <v>26.8108</v>
      </c>
      <c r="I25">
        <f>45000*1.1</f>
        <v>49500.000000000007</v>
      </c>
    </row>
    <row r="26" spans="5:15" x14ac:dyDescent="0.25">
      <c r="E26">
        <v>3.88</v>
      </c>
      <c r="F26" s="7">
        <v>3.71</v>
      </c>
      <c r="G26">
        <f t="shared" si="21"/>
        <v>14.3948</v>
      </c>
      <c r="I26">
        <f>I25*1.2</f>
        <v>59400.000000000007</v>
      </c>
    </row>
    <row r="27" spans="5:15" x14ac:dyDescent="0.25">
      <c r="E27">
        <v>3.29</v>
      </c>
      <c r="F27" s="7">
        <v>4.2699999999999996</v>
      </c>
      <c r="G27">
        <f t="shared" si="21"/>
        <v>14.048299999999999</v>
      </c>
    </row>
    <row r="28" spans="5:15" x14ac:dyDescent="0.25">
      <c r="E28">
        <v>3.22</v>
      </c>
      <c r="F28" s="7">
        <v>8.4700000000000006</v>
      </c>
      <c r="G28">
        <f t="shared" si="21"/>
        <v>27.273400000000002</v>
      </c>
    </row>
    <row r="29" spans="5:15" x14ac:dyDescent="0.25">
      <c r="E29">
        <v>15.77</v>
      </c>
      <c r="F29" s="7">
        <v>3.4</v>
      </c>
      <c r="G29">
        <f t="shared" si="21"/>
        <v>53.617999999999995</v>
      </c>
    </row>
    <row r="30" spans="5:15" x14ac:dyDescent="0.25">
      <c r="E30">
        <v>3.51</v>
      </c>
      <c r="F30" s="7">
        <v>7.91</v>
      </c>
      <c r="G30">
        <f t="shared" si="21"/>
        <v>27.764099999999999</v>
      </c>
    </row>
    <row r="31" spans="5:15" x14ac:dyDescent="0.25">
      <c r="E31">
        <v>10.130000000000001</v>
      </c>
      <c r="F31" s="7">
        <v>12.4</v>
      </c>
      <c r="G31">
        <f t="shared" si="21"/>
        <v>125.61200000000001</v>
      </c>
    </row>
    <row r="32" spans="5:15" x14ac:dyDescent="0.25">
      <c r="E32">
        <v>7.19</v>
      </c>
      <c r="F32" s="7">
        <v>11.37</v>
      </c>
      <c r="G32">
        <f t="shared" si="21"/>
        <v>81.750299999999996</v>
      </c>
    </row>
    <row r="33" spans="5:24" x14ac:dyDescent="0.25">
      <c r="G33">
        <f>SUM(G23:G32)</f>
        <v>941.49850000000004</v>
      </c>
    </row>
    <row r="34" spans="5:24" x14ac:dyDescent="0.25">
      <c r="G34">
        <f t="shared" si="21"/>
        <v>0</v>
      </c>
    </row>
    <row r="35" spans="5:24" x14ac:dyDescent="0.25">
      <c r="E35" s="7">
        <v>6.78</v>
      </c>
      <c r="F35">
        <v>3.87</v>
      </c>
      <c r="G35">
        <f t="shared" si="21"/>
        <v>26.238600000000002</v>
      </c>
    </row>
    <row r="36" spans="5:24" x14ac:dyDescent="0.25">
      <c r="E36" s="7">
        <v>3.43</v>
      </c>
      <c r="F36">
        <v>7.01</v>
      </c>
      <c r="G36">
        <f t="shared" si="21"/>
        <v>24.0443</v>
      </c>
    </row>
    <row r="37" spans="5:24" x14ac:dyDescent="0.25">
      <c r="E37" s="7">
        <v>10.23</v>
      </c>
      <c r="F37" s="6">
        <v>13.46</v>
      </c>
      <c r="G37">
        <f t="shared" si="21"/>
        <v>137.69580000000002</v>
      </c>
      <c r="H37" s="6"/>
    </row>
    <row r="38" spans="5:24" x14ac:dyDescent="0.25">
      <c r="E38" s="7">
        <v>6.48</v>
      </c>
      <c r="F38" s="6">
        <v>2.73</v>
      </c>
      <c r="G38">
        <f t="shared" si="21"/>
        <v>17.6904</v>
      </c>
      <c r="H38" s="6"/>
    </row>
    <row r="39" spans="5:24" x14ac:dyDescent="0.25">
      <c r="G39" s="6">
        <f>SUM(G34:G38)</f>
        <v>205.66910000000001</v>
      </c>
      <c r="H39" s="6"/>
    </row>
    <row r="40" spans="5:24" x14ac:dyDescent="0.25">
      <c r="G40" s="6">
        <v>3.49</v>
      </c>
      <c r="H40" s="6"/>
    </row>
    <row r="41" spans="5:24" x14ac:dyDescent="0.25">
      <c r="G41" s="6">
        <f>G40+G39+G33</f>
        <v>1150.6576</v>
      </c>
      <c r="H41" s="6"/>
    </row>
    <row r="42" spans="5:24" x14ac:dyDescent="0.25">
      <c r="O42" t="s">
        <v>17</v>
      </c>
    </row>
    <row r="43" spans="5:24" x14ac:dyDescent="0.25">
      <c r="P43" s="11"/>
      <c r="Q43" s="11"/>
      <c r="R43" s="13"/>
      <c r="T43" s="11"/>
      <c r="U43" s="11"/>
      <c r="V43" s="11"/>
      <c r="W43" s="11"/>
      <c r="X43" s="11"/>
    </row>
    <row r="44" spans="5:24" x14ac:dyDescent="0.25">
      <c r="P44" s="11"/>
      <c r="Q44" s="14"/>
      <c r="R44" s="14"/>
      <c r="T44" s="14"/>
      <c r="U44" s="14"/>
      <c r="V44" s="11"/>
      <c r="W44" s="11"/>
      <c r="X44" s="11"/>
    </row>
    <row r="45" spans="5:24" x14ac:dyDescent="0.25">
      <c r="P45" s="11"/>
      <c r="Q45" s="11"/>
      <c r="R45" s="11"/>
      <c r="T45" s="11"/>
      <c r="U45" s="11"/>
      <c r="V45" s="11"/>
      <c r="W45" s="11"/>
      <c r="X45" s="11"/>
    </row>
    <row r="46" spans="5:24" x14ac:dyDescent="0.25">
      <c r="P46" s="11"/>
      <c r="Q46" s="11"/>
      <c r="R46" s="11"/>
      <c r="T46" s="11"/>
      <c r="U46" s="11"/>
      <c r="V46" s="11"/>
      <c r="W46" s="11"/>
      <c r="X46" s="11"/>
    </row>
    <row r="47" spans="5:24" x14ac:dyDescent="0.25">
      <c r="P47" s="11"/>
      <c r="Q47" s="11"/>
      <c r="R47" s="12"/>
      <c r="T47" s="12"/>
      <c r="U47" s="12"/>
      <c r="V47" s="11"/>
      <c r="W47" s="11"/>
      <c r="X47" s="11"/>
    </row>
    <row r="48" spans="5:24" x14ac:dyDescent="0.25">
      <c r="E48" t="s">
        <v>18</v>
      </c>
      <c r="P48" s="11"/>
      <c r="Q48" s="11"/>
      <c r="R48" s="11"/>
      <c r="T48" s="11"/>
      <c r="U48" s="11"/>
      <c r="V48" s="11"/>
      <c r="W48" s="11"/>
      <c r="X48" s="11"/>
    </row>
    <row r="49" spans="16:28" x14ac:dyDescent="0.25">
      <c r="P49" s="11"/>
      <c r="Q49" s="11"/>
      <c r="R49" s="11"/>
      <c r="T49" s="11"/>
      <c r="U49" s="11"/>
      <c r="V49" s="11"/>
      <c r="W49" s="11"/>
      <c r="X49" s="11"/>
    </row>
    <row r="50" spans="16:28" x14ac:dyDescent="0.25">
      <c r="P50" s="11"/>
      <c r="Q50" s="11"/>
      <c r="R50" s="11"/>
      <c r="T50" s="11"/>
      <c r="U50" s="11"/>
      <c r="V50" s="11"/>
      <c r="W50" s="11"/>
      <c r="X50" s="11"/>
    </row>
    <row r="51" spans="16:28" x14ac:dyDescent="0.25">
      <c r="P51" s="11"/>
      <c r="Q51" s="11"/>
      <c r="R51" s="11"/>
      <c r="S51" s="6"/>
      <c r="T51" s="11"/>
      <c r="U51" s="11"/>
      <c r="V51" s="11"/>
      <c r="W51" s="11"/>
      <c r="X51" s="11"/>
    </row>
    <row r="52" spans="16:28" x14ac:dyDescent="0.25">
      <c r="P52" s="11"/>
      <c r="Q52" s="11"/>
      <c r="R52" s="11"/>
      <c r="S52" s="6"/>
      <c r="T52" s="11"/>
      <c r="U52" s="11"/>
      <c r="V52" s="11"/>
      <c r="W52" s="11"/>
      <c r="X52" s="11"/>
    </row>
    <row r="53" spans="16:28" x14ac:dyDescent="0.25">
      <c r="Q53" s="11"/>
      <c r="R53" s="11"/>
    </row>
    <row r="54" spans="16:28" x14ac:dyDescent="0.25">
      <c r="Q54" s="11"/>
      <c r="R54" s="11"/>
      <c r="T54" s="6"/>
    </row>
    <row r="55" spans="16:28" x14ac:dyDescent="0.25">
      <c r="P55" s="11"/>
      <c r="Q55" s="11"/>
      <c r="R55" s="11"/>
      <c r="S55" s="6"/>
      <c r="AB55">
        <f>484380/10.764</f>
        <v>45000</v>
      </c>
    </row>
    <row r="57" spans="16:28" x14ac:dyDescent="0.25">
      <c r="AB57">
        <f>AB55/32000</f>
        <v>1.40625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2024-10-25T08:05:18Z</dcterms:modified>
</cp:coreProperties>
</file>