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Seawoods Sector 42 West\Munzarin Mohammed Shabbir Shaikh\"/>
    </mc:Choice>
  </mc:AlternateContent>
  <xr:revisionPtr revIDLastSave="0" documentId="13_ncr:1_{CA2999D0-8783-4CEF-860A-3E0137FC0E6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4" i="4" l="1"/>
  <c r="P5" i="4"/>
  <c r="P11" i="4" l="1"/>
  <c r="P9" i="4"/>
  <c r="Q8" i="4"/>
  <c r="Q4" i="4"/>
  <c r="Q32" i="4"/>
  <c r="Q26" i="4"/>
  <c r="Q27" i="4"/>
  <c r="Q28" i="4"/>
  <c r="Q29" i="4"/>
  <c r="Q30" i="4"/>
  <c r="Q31" i="4"/>
  <c r="Q25" i="4"/>
  <c r="H32" i="4" l="1"/>
  <c r="H24" i="4"/>
  <c r="H26" i="4" s="1"/>
  <c r="I23" i="4"/>
  <c r="P12" i="4" l="1"/>
  <c r="Q11" i="4"/>
  <c r="Q10" i="4"/>
  <c r="Q9" i="4"/>
  <c r="P8" i="4"/>
  <c r="Q7" i="4"/>
  <c r="P6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<sst xmlns="http://schemas.openxmlformats.org/spreadsheetml/2006/main" count="170" uniqueCount="31">
  <si>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</si>
  <si>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</si>
  <si>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</si>
  <si>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</si>
  <si>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</si>
  <si>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</si>
  <si>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</si>
  <si>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</si>
  <si>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</si>
  <si>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</si>
  <si>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</si>
  <si>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</si>
  <si>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</si>
  <si>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402, 4th Floor, Golden Nest Co-op. Hsg. Soc. Ltd., Plot No. 44, Sector 27, Village - Seawoods - Darave, Taluka - Thane, District - Thane, Nerul, </t>
  </si>
  <si>
    <t>ca</t>
  </si>
  <si>
    <t>terrace</t>
  </si>
  <si>
    <t>rate</t>
  </si>
  <si>
    <t>fmv</t>
  </si>
  <si>
    <t>agreement - 07.01.22</t>
  </si>
  <si>
    <t>av</t>
  </si>
  <si>
    <t>sd</t>
  </si>
  <si>
    <t>rd</t>
  </si>
  <si>
    <t>oc - 2009</t>
  </si>
  <si>
    <t>1 to 1.10 cr</t>
  </si>
  <si>
    <t>mca</t>
  </si>
  <si>
    <t>150*40%</t>
  </si>
  <si>
    <t>21.09.24</t>
  </si>
  <si>
    <t>14.03.24</t>
  </si>
  <si>
    <t>04.07.24</t>
  </si>
  <si>
    <t>28.05.24</t>
  </si>
  <si>
    <t>03.08.23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</si>
</sst>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125002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80992A-9199-4DA8-98D3-7C05FC68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43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6D8F93-5893-4BD6-A0F2-BB20D545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10077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515613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42539F-3742-4ACF-A99C-8337A890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50013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6B232-1E39-4447-93F6-F7C3D9EE2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15</xdr:col>
      <xdr:colOff>210816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790E9D-FD84-4436-A6FE-1C1C513ED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0"/>
          <a:ext cx="906906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515007-D609-4A97-AEAB-F4E88BA0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1203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88016B-1BEF-4645-B5A2-7C657ED5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B7772D-432F-45B6-AE39-57B1169A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50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EE337-7A67-4B7F-9683-3809021D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6488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5E2B5-C0DB-41A2-8F6A-3D971ED3D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39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DBB20-445F-4618-9732-2431EE67B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877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DE71E-5C6F-467D-99F7-111B86A5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3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7600000</v>
      </c>
      <c r="F2" s="15">
        <f t="shared" ref="F2:F13" si="4">ROUND((E2/B2),0)</f>
        <v>21714</v>
      </c>
      <c r="G2" s="10">
        <f t="shared" ref="G2:G13" si="5">ROUND((E2/C2),0)</f>
        <v>18095</v>
      </c>
      <c r="H2" s="10">
        <f t="shared" ref="H2:H13" si="6">ROUND((E2/D2),0)</f>
        <v>15079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350</v>
      </c>
      <c r="R2" s="2">
        <v>7600000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6900000</v>
      </c>
      <c r="F3" s="10">
        <f t="shared" si="4"/>
        <v>13800</v>
      </c>
      <c r="G3" s="10">
        <f t="shared" si="5"/>
        <v>11500</v>
      </c>
      <c r="H3" s="10">
        <f t="shared" si="6"/>
        <v>9583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</v>
      </c>
      <c r="R3" s="2">
        <v>6900000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483.33333333333337</v>
      </c>
      <c r="C4" s="4">
        <f t="shared" si="9"/>
        <v>580</v>
      </c>
      <c r="D4" s="4">
        <f t="shared" si="2"/>
        <v>696</v>
      </c>
      <c r="E4" s="5">
        <f t="shared" si="3"/>
        <v>7000000</v>
      </c>
      <c r="F4" s="10">
        <f t="shared" si="4"/>
        <v>14483</v>
      </c>
      <c r="G4" s="10">
        <f t="shared" si="5"/>
        <v>12069</v>
      </c>
      <c r="H4" s="10">
        <f t="shared" si="6"/>
        <v>10057</v>
      </c>
      <c r="I4" s="4" t="e">
        <f>#REF!</f>
        <v>#REF!</v>
      </c>
      <c r="J4" s="4">
        <f t="shared" si="7"/>
        <v>0</v>
      </c>
      <c r="O4">
        <v>0</v>
      </c>
      <c r="P4">
        <v>580</v>
      </c>
      <c r="Q4">
        <f>P4/1.2</f>
        <v>483.33333333333337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5">
        <f t="shared" si="3"/>
        <v>6700000</v>
      </c>
      <c r="F5" s="10">
        <f t="shared" si="4"/>
        <v>16750</v>
      </c>
      <c r="G5" s="10">
        <f t="shared" si="5"/>
        <v>13958</v>
      </c>
      <c r="H5" s="10">
        <f t="shared" si="6"/>
        <v>11632</v>
      </c>
      <c r="I5" s="4" t="e">
        <f>#REF!</f>
        <v>#REF!</v>
      </c>
      <c r="J5" s="4">
        <f t="shared" si="7"/>
        <v>0</v>
      </c>
      <c r="O5">
        <v>0</v>
      </c>
      <c r="P5">
        <f>O5/1.2</f>
        <v>0</v>
      </c>
      <c r="Q5">
        <v>400</v>
      </c>
      <c r="R5" s="2">
        <v>6700000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5">
        <f t="shared" si="3"/>
        <v>6500000</v>
      </c>
      <c r="F6" s="10">
        <f t="shared" si="4"/>
        <v>17333</v>
      </c>
      <c r="G6" s="10">
        <f t="shared" si="5"/>
        <v>14444</v>
      </c>
      <c r="H6" s="10">
        <f t="shared" si="6"/>
        <v>12037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375</v>
      </c>
      <c r="R6" s="2">
        <v>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686.66666666666674</v>
      </c>
      <c r="C7" s="4">
        <f t="shared" si="9"/>
        <v>824.00000000000011</v>
      </c>
      <c r="D7" s="4">
        <f t="shared" si="2"/>
        <v>988.80000000000007</v>
      </c>
      <c r="E7" s="5">
        <f t="shared" si="3"/>
        <v>10000000</v>
      </c>
      <c r="F7" s="10">
        <f t="shared" si="4"/>
        <v>14563</v>
      </c>
      <c r="G7" s="10">
        <f t="shared" si="5"/>
        <v>12136</v>
      </c>
      <c r="H7" s="10">
        <f t="shared" si="6"/>
        <v>10113</v>
      </c>
      <c r="I7" s="4" t="e">
        <f>#REF!</f>
        <v>#REF!</v>
      </c>
      <c r="J7" s="4" t="str">
        <f t="shared" si="7"/>
        <v>21.09.24</v>
      </c>
      <c r="O7">
        <v>0</v>
      </c>
      <c r="P7">
        <v>824</v>
      </c>
      <c r="Q7">
        <f t="shared" ref="Q7:Q11" si="10">P7/1.2</f>
        <v>686.66666666666674</v>
      </c>
      <c r="R7" s="2">
        <v>10000000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682.22231999999997</v>
      </c>
      <c r="C8" s="4">
        <f t="shared" si="9"/>
        <v>818.66678399999989</v>
      </c>
      <c r="D8" s="4">
        <f t="shared" si="2"/>
        <v>982.4001407999998</v>
      </c>
      <c r="E8" s="5">
        <f t="shared" si="3"/>
        <v>8607000</v>
      </c>
      <c r="F8" s="10">
        <f t="shared" si="4"/>
        <v>12616</v>
      </c>
      <c r="G8" s="10">
        <f t="shared" si="5"/>
        <v>10513</v>
      </c>
      <c r="H8" s="10">
        <f t="shared" si="6"/>
        <v>8761</v>
      </c>
      <c r="I8" s="4" t="e">
        <f>#REF!</f>
        <v>#REF!</v>
      </c>
      <c r="J8" s="4" t="str">
        <f t="shared" si="7"/>
        <v>14.03.24</v>
      </c>
      <c r="O8">
        <v>0</v>
      </c>
      <c r="P8">
        <f t="shared" si="8"/>
        <v>0</v>
      </c>
      <c r="Q8">
        <f>63.38*10.764</f>
        <v>682.22231999999997</v>
      </c>
      <c r="R8" s="2">
        <v>8607000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466.79879999999997</v>
      </c>
      <c r="C9" s="4">
        <f t="shared" si="9"/>
        <v>560.15855999999997</v>
      </c>
      <c r="D9" s="4">
        <f t="shared" si="2"/>
        <v>672.19027199999994</v>
      </c>
      <c r="E9" s="5">
        <f t="shared" si="3"/>
        <v>7425000</v>
      </c>
      <c r="F9" s="10">
        <f t="shared" si="4"/>
        <v>15906</v>
      </c>
      <c r="G9" s="10">
        <f t="shared" si="5"/>
        <v>13255</v>
      </c>
      <c r="H9" s="10">
        <f t="shared" si="6"/>
        <v>11046</v>
      </c>
      <c r="I9" s="4" t="e">
        <f>#REF!</f>
        <v>#REF!</v>
      </c>
      <c r="J9" s="4" t="str">
        <f t="shared" si="7"/>
        <v>04.07.24</v>
      </c>
      <c r="O9">
        <v>0</v>
      </c>
      <c r="P9">
        <f>52.04*10.764</f>
        <v>560.15855999999997</v>
      </c>
      <c r="Q9">
        <f t="shared" si="10"/>
        <v>466.79879999999997</v>
      </c>
      <c r="R9" s="2">
        <v>7425000</v>
      </c>
      <c r="S9" s="8" t="s">
        <v>28</v>
      </c>
      <c r="T9" s="8"/>
    </row>
    <row r="10" spans="1:20" x14ac:dyDescent="0.25">
      <c r="A10" s="4">
        <f t="shared" si="0"/>
        <v>0</v>
      </c>
      <c r="B10" s="4">
        <f t="shared" si="1"/>
        <v>532.5</v>
      </c>
      <c r="C10" s="4">
        <f t="shared" si="9"/>
        <v>639</v>
      </c>
      <c r="D10" s="4">
        <f t="shared" si="2"/>
        <v>766.8</v>
      </c>
      <c r="E10" s="5">
        <f t="shared" si="3"/>
        <v>10000000</v>
      </c>
      <c r="F10" s="15">
        <f t="shared" si="4"/>
        <v>18779</v>
      </c>
      <c r="G10" s="10">
        <f t="shared" si="5"/>
        <v>15649</v>
      </c>
      <c r="H10" s="10">
        <f t="shared" si="6"/>
        <v>13041</v>
      </c>
      <c r="I10" s="4" t="e">
        <f>#REF!</f>
        <v>#REF!</v>
      </c>
      <c r="J10" s="4" t="str">
        <f t="shared" si="7"/>
        <v>28.05.24</v>
      </c>
      <c r="O10">
        <v>0</v>
      </c>
      <c r="P10">
        <v>639</v>
      </c>
      <c r="Q10">
        <f t="shared" si="10"/>
        <v>532.5</v>
      </c>
      <c r="R10" s="2">
        <v>10000000</v>
      </c>
      <c r="S10" s="8" t="s">
        <v>29</v>
      </c>
      <c r="T10" s="8"/>
    </row>
    <row r="11" spans="1:20" x14ac:dyDescent="0.25">
      <c r="A11" s="4">
        <f t="shared" si="0"/>
        <v>0</v>
      </c>
      <c r="B11" s="4">
        <f t="shared" si="1"/>
        <v>532.81799999999998</v>
      </c>
      <c r="C11" s="4">
        <f t="shared" si="9"/>
        <v>639.38159999999993</v>
      </c>
      <c r="D11" s="4">
        <f t="shared" si="2"/>
        <v>767.2579199999999</v>
      </c>
      <c r="E11" s="5">
        <f t="shared" si="3"/>
        <v>9000000</v>
      </c>
      <c r="F11" s="10">
        <f t="shared" si="4"/>
        <v>16891</v>
      </c>
      <c r="G11" s="10">
        <f t="shared" si="5"/>
        <v>14076</v>
      </c>
      <c r="H11" s="10">
        <f t="shared" si="6"/>
        <v>11730</v>
      </c>
      <c r="I11" s="4" t="e">
        <f>#REF!</f>
        <v>#REF!</v>
      </c>
      <c r="J11" s="4" t="str">
        <f t="shared" si="7"/>
        <v>03.08.23</v>
      </c>
      <c r="O11">
        <v>0</v>
      </c>
      <c r="P11">
        <f>59.4*10.764</f>
        <v>639.38159999999993</v>
      </c>
      <c r="Q11">
        <f t="shared" si="10"/>
        <v>532.81799999999998</v>
      </c>
      <c r="R11" s="2">
        <v>9000000</v>
      </c>
      <c r="S11" s="8" t="s">
        <v>30</v>
      </c>
      <c r="T11" s="8"/>
    </row>
    <row r="12" spans="1:20" x14ac:dyDescent="0.25">
      <c r="A12" s="4">
        <f t="shared" si="0"/>
        <v>0</v>
      </c>
      <c r="B12" s="4">
        <f t="shared" si="1"/>
        <v>400</v>
      </c>
      <c r="C12" s="4">
        <f t="shared" si="9"/>
        <v>480</v>
      </c>
      <c r="D12" s="4">
        <f t="shared" si="2"/>
        <v>576</v>
      </c>
      <c r="E12" s="5">
        <f t="shared" si="3"/>
        <v>7000000</v>
      </c>
      <c r="F12" s="10">
        <f t="shared" si="4"/>
        <v>17500</v>
      </c>
      <c r="G12" s="10">
        <f t="shared" si="5"/>
        <v>14583</v>
      </c>
      <c r="H12" s="10">
        <f t="shared" si="6"/>
        <v>12153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400</v>
      </c>
      <c r="R12" s="2">
        <v>7000000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420</v>
      </c>
      <c r="C13" s="4">
        <f t="shared" si="9"/>
        <v>504</v>
      </c>
      <c r="D13" s="4">
        <f t="shared" si="2"/>
        <v>604.79999999999995</v>
      </c>
      <c r="E13" s="5">
        <f t="shared" si="3"/>
        <v>9500000</v>
      </c>
      <c r="F13" s="15">
        <f t="shared" si="4"/>
        <v>22619</v>
      </c>
      <c r="G13" s="10">
        <f t="shared" si="5"/>
        <v>18849</v>
      </c>
      <c r="H13" s="10">
        <f t="shared" si="6"/>
        <v>15708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420</v>
      </c>
      <c r="R13" s="2">
        <v>9500000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20" spans="7:24" x14ac:dyDescent="0.25">
      <c r="G20" t="s">
        <v>13</v>
      </c>
    </row>
    <row r="22" spans="7:24" x14ac:dyDescent="0.25">
      <c r="G22" t="s">
        <v>14</v>
      </c>
      <c r="H22" s="7">
        <v>300</v>
      </c>
      <c r="I22" s="6"/>
    </row>
    <row r="23" spans="7:24" x14ac:dyDescent="0.25">
      <c r="G23" t="s">
        <v>15</v>
      </c>
      <c r="H23" s="7">
        <v>60</v>
      </c>
      <c r="I23">
        <f>150*40%</f>
        <v>60</v>
      </c>
      <c r="J23" t="s">
        <v>25</v>
      </c>
    </row>
    <row r="24" spans="7:24" x14ac:dyDescent="0.25">
      <c r="H24" s="7">
        <f>H23+H22</f>
        <v>360</v>
      </c>
      <c r="O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H25" s="7">
        <v>19500</v>
      </c>
      <c r="O25">
        <v>15.83</v>
      </c>
      <c r="P25" s="11">
        <v>11.03</v>
      </c>
      <c r="Q25" s="14">
        <f>P25*O25</f>
        <v>174.60489999999999</v>
      </c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H26" s="7">
        <f>H25*H24</f>
        <v>7020000</v>
      </c>
      <c r="O26">
        <v>9.4600000000000009</v>
      </c>
      <c r="P26" s="11">
        <v>2.85</v>
      </c>
      <c r="Q26" s="14">
        <f t="shared" ref="Q26:Q31" si="20">P26*O26</f>
        <v>26.961000000000002</v>
      </c>
      <c r="R26" s="11"/>
      <c r="T26" s="11"/>
      <c r="U26" s="11"/>
      <c r="V26" s="11"/>
      <c r="W26" s="11"/>
      <c r="X26" s="11"/>
    </row>
    <row r="27" spans="7:24" x14ac:dyDescent="0.25">
      <c r="H27" s="7"/>
      <c r="J27" t="s">
        <v>22</v>
      </c>
      <c r="O27">
        <v>6.51</v>
      </c>
      <c r="P27" s="11">
        <v>8.5</v>
      </c>
      <c r="Q27" s="14">
        <f t="shared" si="20"/>
        <v>55.335000000000001</v>
      </c>
      <c r="R27" s="11"/>
      <c r="T27" s="11"/>
      <c r="U27" s="11"/>
      <c r="V27" s="11"/>
      <c r="W27" s="11"/>
      <c r="X27" s="11"/>
    </row>
    <row r="28" spans="7:24" x14ac:dyDescent="0.25">
      <c r="G28" s="7" t="s">
        <v>18</v>
      </c>
      <c r="O28">
        <v>10.38</v>
      </c>
      <c r="P28" s="11">
        <v>11.48</v>
      </c>
      <c r="Q28" s="14">
        <f t="shared" si="20"/>
        <v>119.16240000000002</v>
      </c>
      <c r="R28" s="12"/>
      <c r="T28" s="12"/>
      <c r="U28" s="12"/>
      <c r="V28" s="11"/>
      <c r="W28" s="11"/>
      <c r="X28" s="11"/>
    </row>
    <row r="29" spans="7:24" x14ac:dyDescent="0.25">
      <c r="G29" s="7" t="s">
        <v>19</v>
      </c>
      <c r="H29">
        <v>6800000</v>
      </c>
      <c r="J29" t="s">
        <v>23</v>
      </c>
      <c r="O29">
        <v>3.55</v>
      </c>
      <c r="P29" s="11">
        <v>6.42</v>
      </c>
      <c r="Q29" s="14">
        <f t="shared" si="20"/>
        <v>22.791</v>
      </c>
      <c r="R29" s="11"/>
      <c r="T29" s="11"/>
      <c r="U29" s="11"/>
      <c r="V29" s="11"/>
      <c r="W29" s="11"/>
      <c r="X29" s="11"/>
    </row>
    <row r="30" spans="7:24" x14ac:dyDescent="0.25">
      <c r="G30" s="7" t="s">
        <v>20</v>
      </c>
      <c r="H30">
        <v>408000</v>
      </c>
      <c r="O30">
        <v>11.42</v>
      </c>
      <c r="P30" s="11">
        <v>9.1300000000000008</v>
      </c>
      <c r="Q30" s="14">
        <f t="shared" si="20"/>
        <v>104.2646</v>
      </c>
      <c r="R30" s="11"/>
      <c r="T30" s="11"/>
      <c r="U30" s="11"/>
      <c r="V30" s="11"/>
      <c r="W30" s="11"/>
      <c r="X30" s="11"/>
    </row>
    <row r="31" spans="7:24" x14ac:dyDescent="0.25">
      <c r="G31" s="7" t="s">
        <v>21</v>
      </c>
      <c r="H31">
        <v>30000</v>
      </c>
      <c r="O31">
        <v>6.51</v>
      </c>
      <c r="P31" s="11">
        <v>3.71</v>
      </c>
      <c r="Q31" s="14">
        <f t="shared" si="20"/>
        <v>24.152099999999997</v>
      </c>
      <c r="R31" s="11"/>
      <c r="T31" s="11"/>
      <c r="U31" s="11"/>
      <c r="V31" s="11"/>
      <c r="W31" s="11"/>
      <c r="X31" s="11"/>
    </row>
    <row r="32" spans="7:24" x14ac:dyDescent="0.25">
      <c r="G32" s="7"/>
      <c r="H32">
        <f>SUM(H29:H31)</f>
        <v>7238000</v>
      </c>
      <c r="P32" s="11"/>
      <c r="Q32" s="11">
        <f>SUM(Q25:Q31)</f>
        <v>527.27100000000007</v>
      </c>
      <c r="R32" s="11"/>
      <c r="S32" s="6"/>
      <c r="T32" s="11"/>
      <c r="U32" s="11"/>
      <c r="V32" s="11"/>
      <c r="W32" s="11"/>
      <c r="X32" s="11"/>
    </row>
    <row r="33" spans="7:24" x14ac:dyDescent="0.25">
      <c r="G33" s="7"/>
      <c r="P33" s="11"/>
      <c r="Q33" s="11">
        <v>10000000</v>
      </c>
      <c r="R33" s="11"/>
      <c r="S33" s="6"/>
      <c r="T33" s="11"/>
      <c r="U33" s="11"/>
      <c r="V33" s="11"/>
      <c r="W33" s="11"/>
      <c r="X33" s="11"/>
    </row>
    <row r="34" spans="7:24" x14ac:dyDescent="0.25">
      <c r="Q34" s="11">
        <f>Q33/Q32</f>
        <v>18965.579370001382</v>
      </c>
      <c r="R34" s="11"/>
    </row>
    <row r="35" spans="7:24" x14ac:dyDescent="0.25">
      <c r="Q35" s="11"/>
      <c r="R35" s="11"/>
      <c r="T35" s="6"/>
    </row>
    <row r="36" spans="7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2024-10-05T06:18:54Z</dcterms:modified>
</cp:coreProperties>
</file>