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id Corporate Branch\Mindset Estates Pvt. Ltd\"/>
    </mc:Choice>
  </mc:AlternateContent>
  <xr:revisionPtr revIDLastSave="0" documentId="13_ncr:1_{8D83C495-C16F-4331-8BCD-8B6C1CE6FEE9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25" l="1"/>
  <c r="C4" i="25" s="1"/>
  <c r="Y14" i="4" l="1"/>
  <c r="W14" i="4"/>
  <c r="W13" i="4"/>
  <c r="W12" i="4"/>
  <c r="W11" i="4"/>
  <c r="W10" i="4"/>
  <c r="E31" i="4" l="1"/>
  <c r="E33" i="4"/>
  <c r="D34" i="4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<sst xmlns="http://schemas.openxmlformats.org/spreadsheetml/2006/main" count="163" uniqueCount="108">
  <si>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</si>
  <si>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</si>
  <si>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</si>
  <si>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</si>
  <si>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</si>
  <si>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</si>
  <si>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</si>
  <si>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</si>
  <si>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</si>
  <si>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</si>
  <si>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</si>
  <si>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</si>
  <si>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</si>
  <si>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</si>
  <si>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</si>
  <si>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</si>
  <si>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</si>
  <si>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</si>
  <si>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</si>
  <si>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</si>
  <si>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</si>
  <si>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</si>
  <si>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</si>
  <si>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</si>
  <si>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</si>
  <si>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</si>
  <si>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</si>
  <si>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</si>
  <si>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</si>
  <si>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</si>
  <si>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</si>
  <si>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</si>
  <si>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</si>
  <si>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</si>
  <si>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</si>
  <si>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</si>
  <si>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</si>
  <si>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</si>
  <si>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</si>
  <si>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</si>
  <si>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</si>
  <si>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</si>
  <si>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</si>
  <si>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</si>
  <si>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</si>
  <si>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</si>
  <si>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</si>
  <si>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</si>
  <si>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</si>
  <si>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</si>
  <si>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</si>
  <si>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</si>
  <si>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</si>
  <si>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</si>
  <si>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</si>
  <si>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</si>
  <si>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</si>
  <si>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</si>
  <si>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</si>
  <si>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</si>
  <si>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</si>
  <si>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</si>
  <si>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</si>
  <si>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</si>
  <si>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</si>
  <si>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</si>
  <si>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</si>
  <si>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</si>
  <si>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</si>
  <si>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</si>
  <si>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</si>
  <si>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</si>
  <si>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</si>
  <si>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</si>
  <si>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</si>
  <si>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</si>
  <si>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</si>
  <si>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</si>
  <si>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</si>
  <si>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</si>
  <si>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</si>
  <si>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</si>
  <si>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</si>
  <si>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</si>
  <si>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</si>
  <si>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- 2011</t>
  </si>
  <si>
    <t>OUR REF REPO - 2022</t>
  </si>
  <si>
    <t>BUA</t>
  </si>
  <si>
    <t>RATE</t>
  </si>
  <si>
    <t>IGR-23.01.24</t>
  </si>
  <si>
    <t>IGR-24.01.24</t>
  </si>
  <si>
    <t>IGR-05.12.23</t>
  </si>
  <si>
    <t>IGR-02.11.23</t>
  </si>
  <si>
    <t>IGR-28.08.23</t>
  </si>
  <si>
    <t>Kohinoor</t>
  </si>
  <si>
    <t>IGR-22.08.23</t>
  </si>
  <si>
    <t>IGR-26.05.23</t>
  </si>
  <si>
    <t>IGR-14.09.23</t>
  </si>
  <si>
    <t>The Ruby</t>
  </si>
  <si>
    <t>IGR-20.10.23</t>
  </si>
  <si>
    <t>IGR-18.05.23</t>
  </si>
  <si>
    <t>IGR-31.03.23</t>
  </si>
  <si>
    <t>IGR-22.12.23</t>
  </si>
  <si>
    <t>RERA CA - 12900</t>
  </si>
  <si>
    <t>RERA CA - 6120</t>
  </si>
  <si>
    <t>CA - 11947</t>
  </si>
  <si>
    <t>CA - 12238</t>
  </si>
  <si>
    <t>RERA CA - 12650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</si>
</sst>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449796</xdr:colOff>
      <xdr:row>12</xdr:row>
      <xdr:rowOff>104775</xdr:rowOff>
    </xdr:from>
    <xdr:to>
      <xdr:col>19</xdr:col>
      <xdr:colOff>57150</xdr:colOff>
      <xdr:row>29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065B1-B770-4857-B6CF-1EF68354B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971" y="2581275"/>
          <a:ext cx="8256054" cy="3695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B53CC-8846-41A8-BC2F-1FE65FFB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8CEB5-1172-4F00-80C3-2CC2DF0C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2B07F2-F3E1-41F9-817A-0BFC1D07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944D0-9961-4D11-8DEE-279A9B49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EF3D79-E537-4C41-A101-B0F988F4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C07D1-93F1-4C43-B044-116C0578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3FDD0-5D5B-4CB2-BE33-F83B7059B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8600E-1162-48C6-9118-3B9C98C73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07821-1DB6-4562-A3C6-EF4DDF3C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97C52-50E0-4755-9C00-7B2F28C0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36273-5E37-4655-B380-68401400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03ACA8-B7D3-4952-BEF7-79614E71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A1F97-94A0-42A9-997C-177B0F7F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B28CA3-9C55-4DBF-B6B3-8CD5123B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375800*0.8</f>
        <v>300640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C3*15%</f>
        <v>45096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345736</v>
      </c>
      <c r="D5" s="58" t="s">
        <v>62</v>
      </c>
      <c r="E5" s="59">
        <f>C5/10.764</f>
        <v>32119.658119658121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316336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294192.48000000004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323592.48000000004</v>
      </c>
      <c r="D9" s="58" t="s">
        <v>62</v>
      </c>
      <c r="E9" s="59">
        <f>C9/10.764</f>
        <v>30062.474916387964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2C022-B1DA-46E7-8AA2-2721158FA81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E50B-59EE-4B3D-BA37-468FC4B94F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11775-9104-4785-8222-CAA17140A9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C6BB3-8F7B-4221-9C0B-28AF414F6F1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27" sqref="A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R16" sqref="R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27500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315</v>
      </c>
      <c r="D12" s="22"/>
    </row>
    <row r="13" spans="1:5" x14ac:dyDescent="0.25">
      <c r="A13" s="15" t="s">
        <v>22</v>
      </c>
      <c r="B13" s="18"/>
      <c r="C13" s="19">
        <f>C6-C12</f>
        <v>2685</v>
      </c>
      <c r="D13" s="22"/>
    </row>
    <row r="14" spans="1:5" x14ac:dyDescent="0.25">
      <c r="A14" s="15" t="s">
        <v>15</v>
      </c>
      <c r="B14" s="18"/>
      <c r="C14" s="19">
        <f>C5</f>
        <v>27500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30185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706</v>
      </c>
      <c r="D18" s="24"/>
    </row>
    <row r="19" spans="1:5" x14ac:dyDescent="0.25">
      <c r="A19" s="15" t="s">
        <v>74</v>
      </c>
      <c r="B19" s="6"/>
      <c r="C19" s="30">
        <f>C18*C16</f>
        <v>21310610</v>
      </c>
      <c r="D19" s="72"/>
      <c r="E19" s="65"/>
    </row>
    <row r="20" spans="1:5" x14ac:dyDescent="0.25">
      <c r="A20" s="15" t="s">
        <v>24</v>
      </c>
      <c r="C20" s="31">
        <f>C19*90%</f>
        <v>19179549</v>
      </c>
      <c r="D20" s="30"/>
      <c r="E20" s="65"/>
    </row>
    <row r="21" spans="1:5" x14ac:dyDescent="0.25">
      <c r="A21" s="15" t="s">
        <v>25</v>
      </c>
      <c r="C21" s="31">
        <f>C19*80%</f>
        <v>17048488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2118000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44397.104166666664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0"/>
  <sheetViews>
    <sheetView workbookViewId="0">
      <selection activeCell="T2" sqref="T2:T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9.140625" bestFit="1" customWidth="1"/>
    <col min="21" max="21" width="6.28515625" customWidth="1"/>
    <col min="24" max="24" width="15.14062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5" x14ac:dyDescent="0.25">
      <c r="A2" s="4">
        <v>1</v>
      </c>
      <c r="B2" s="4">
        <f t="shared" ref="B2:B16" si="0">Q2</f>
        <v>1650</v>
      </c>
      <c r="C2" s="4">
        <f t="shared" ref="C2:C16" si="1">B2*1.2</f>
        <v>1980</v>
      </c>
      <c r="D2" s="4">
        <f t="shared" ref="D2:D16" si="2">C2*1.2</f>
        <v>2376</v>
      </c>
      <c r="E2" s="5">
        <f t="shared" ref="E2:E16" si="3">R2</f>
        <v>72022500</v>
      </c>
      <c r="F2" s="4">
        <f t="shared" ref="F2:F15" si="4">ROUND((E2/B2),0)</f>
        <v>43650</v>
      </c>
      <c r="G2" s="4">
        <f t="shared" ref="G2:G15" si="5">ROUND((E2/C2),0)</f>
        <v>36375</v>
      </c>
      <c r="H2" s="4">
        <f t="shared" ref="H2:H15" si="6">ROUND((E2/D2),0)</f>
        <v>30313</v>
      </c>
      <c r="I2" s="4" t="str">
        <f t="shared" ref="I2:I15" si="7">T2</f>
        <v>Kohinoor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1650</v>
      </c>
      <c r="R2" s="2">
        <v>72022500</v>
      </c>
      <c r="S2" s="2" t="s">
        <v>89</v>
      </c>
      <c r="T2" t="s">
        <v>94</v>
      </c>
    </row>
    <row r="3" spans="1:25" x14ac:dyDescent="0.25">
      <c r="A3" s="4">
        <v>2</v>
      </c>
      <c r="B3" s="4">
        <f t="shared" si="0"/>
        <v>3891</v>
      </c>
      <c r="C3" s="4">
        <f t="shared" si="1"/>
        <v>4669.2</v>
      </c>
      <c r="D3" s="4">
        <f t="shared" si="2"/>
        <v>5603.04</v>
      </c>
      <c r="E3" s="5">
        <f t="shared" si="3"/>
        <v>182877000</v>
      </c>
      <c r="F3" s="4">
        <f t="shared" si="4"/>
        <v>47000</v>
      </c>
      <c r="G3" s="4">
        <f t="shared" si="5"/>
        <v>39167</v>
      </c>
      <c r="H3" s="4">
        <f t="shared" si="6"/>
        <v>32639</v>
      </c>
      <c r="I3" s="4" t="str">
        <f t="shared" si="7"/>
        <v>Kohinoor</v>
      </c>
      <c r="J3" s="4">
        <f t="shared" si="8"/>
        <v>0</v>
      </c>
      <c r="O3">
        <v>0</v>
      </c>
      <c r="P3">
        <f t="shared" si="9"/>
        <v>0</v>
      </c>
      <c r="Q3">
        <v>3891</v>
      </c>
      <c r="R3" s="2">
        <v>182877000</v>
      </c>
      <c r="S3" s="2" t="s">
        <v>90</v>
      </c>
      <c r="T3" t="s">
        <v>94</v>
      </c>
    </row>
    <row r="4" spans="1:25" x14ac:dyDescent="0.25">
      <c r="A4" s="4">
        <v>3</v>
      </c>
      <c r="B4" s="4">
        <f t="shared" si="0"/>
        <v>1321</v>
      </c>
      <c r="C4" s="4">
        <f t="shared" si="1"/>
        <v>1585.2</v>
      </c>
      <c r="D4" s="4">
        <f t="shared" si="2"/>
        <v>1902.24</v>
      </c>
      <c r="E4" s="5">
        <f t="shared" si="3"/>
        <v>56149725</v>
      </c>
      <c r="F4" s="4">
        <f t="shared" si="4"/>
        <v>42505</v>
      </c>
      <c r="G4" s="4">
        <f t="shared" si="5"/>
        <v>35421</v>
      </c>
      <c r="H4" s="4">
        <f t="shared" si="6"/>
        <v>29518</v>
      </c>
      <c r="I4" s="4" t="str">
        <f t="shared" si="7"/>
        <v>Kohinoor</v>
      </c>
      <c r="J4" s="4">
        <f t="shared" si="8"/>
        <v>0</v>
      </c>
      <c r="O4">
        <v>0</v>
      </c>
      <c r="P4">
        <f t="shared" si="9"/>
        <v>0</v>
      </c>
      <c r="Q4">
        <v>1321</v>
      </c>
      <c r="R4" s="2">
        <v>56149725</v>
      </c>
      <c r="S4" s="2" t="s">
        <v>91</v>
      </c>
      <c r="T4" t="s">
        <v>94</v>
      </c>
    </row>
    <row r="5" spans="1:25" x14ac:dyDescent="0.25">
      <c r="A5" s="4">
        <v>4</v>
      </c>
      <c r="B5" s="4">
        <f t="shared" si="0"/>
        <v>1950</v>
      </c>
      <c r="C5" s="4">
        <f t="shared" si="1"/>
        <v>2340</v>
      </c>
      <c r="D5" s="4">
        <f t="shared" si="2"/>
        <v>2808</v>
      </c>
      <c r="E5" s="5">
        <f t="shared" si="3"/>
        <v>96085670</v>
      </c>
      <c r="F5" s="4">
        <f t="shared" si="4"/>
        <v>49275</v>
      </c>
      <c r="G5" s="4">
        <f t="shared" si="5"/>
        <v>41062</v>
      </c>
      <c r="H5" s="4">
        <f t="shared" si="6"/>
        <v>34219</v>
      </c>
      <c r="I5" s="4" t="str">
        <f t="shared" si="7"/>
        <v>Kohinoor</v>
      </c>
      <c r="J5" s="4">
        <f t="shared" si="8"/>
        <v>0</v>
      </c>
      <c r="O5">
        <v>0</v>
      </c>
      <c r="P5">
        <f t="shared" si="9"/>
        <v>0</v>
      </c>
      <c r="Q5">
        <v>1950</v>
      </c>
      <c r="R5" s="2">
        <v>96085670</v>
      </c>
      <c r="S5" s="2" t="s">
        <v>92</v>
      </c>
      <c r="T5" t="s">
        <v>94</v>
      </c>
    </row>
    <row r="6" spans="1:25" x14ac:dyDescent="0.25">
      <c r="A6" s="4">
        <v>5</v>
      </c>
      <c r="B6" s="4">
        <f t="shared" si="0"/>
        <v>1724</v>
      </c>
      <c r="C6" s="4">
        <f t="shared" si="1"/>
        <v>2068.7999999999997</v>
      </c>
      <c r="D6" s="4">
        <f t="shared" si="2"/>
        <v>2482.5599999999995</v>
      </c>
      <c r="E6" s="5">
        <f t="shared" si="3"/>
        <v>76770000</v>
      </c>
      <c r="F6" s="4">
        <f t="shared" si="4"/>
        <v>44530</v>
      </c>
      <c r="G6" s="4">
        <f t="shared" si="5"/>
        <v>37108</v>
      </c>
      <c r="H6" s="4">
        <f t="shared" si="6"/>
        <v>30924</v>
      </c>
      <c r="I6" s="4" t="str">
        <f t="shared" si="7"/>
        <v>Kohinoor</v>
      </c>
      <c r="J6" s="4">
        <f t="shared" si="8"/>
        <v>0</v>
      </c>
      <c r="O6">
        <v>0</v>
      </c>
      <c r="P6">
        <f t="shared" si="9"/>
        <v>0</v>
      </c>
      <c r="Q6">
        <v>1724</v>
      </c>
      <c r="R6" s="2">
        <v>76770000</v>
      </c>
      <c r="S6" s="2" t="s">
        <v>93</v>
      </c>
      <c r="T6" t="s">
        <v>94</v>
      </c>
    </row>
    <row r="7" spans="1:25" x14ac:dyDescent="0.25">
      <c r="A7" s="4">
        <v>6</v>
      </c>
      <c r="B7" s="4">
        <f t="shared" si="0"/>
        <v>1908</v>
      </c>
      <c r="C7" s="4">
        <f t="shared" si="1"/>
        <v>2289.6</v>
      </c>
      <c r="D7" s="4">
        <f t="shared" si="2"/>
        <v>2747.52</v>
      </c>
      <c r="E7" s="5">
        <f t="shared" si="3"/>
        <v>94466295</v>
      </c>
      <c r="F7" s="4">
        <f t="shared" si="4"/>
        <v>49511</v>
      </c>
      <c r="G7" s="4">
        <f t="shared" si="5"/>
        <v>41259</v>
      </c>
      <c r="H7" s="4">
        <f t="shared" si="6"/>
        <v>34382</v>
      </c>
      <c r="I7" s="4" t="str">
        <f t="shared" si="7"/>
        <v>Kohinoor</v>
      </c>
      <c r="J7" s="4">
        <f t="shared" si="8"/>
        <v>0</v>
      </c>
      <c r="O7">
        <v>0</v>
      </c>
      <c r="P7">
        <f t="shared" si="9"/>
        <v>0</v>
      </c>
      <c r="Q7">
        <v>1908</v>
      </c>
      <c r="R7" s="2">
        <v>94466295</v>
      </c>
      <c r="S7" s="2" t="s">
        <v>95</v>
      </c>
      <c r="T7" t="s">
        <v>94</v>
      </c>
    </row>
    <row r="8" spans="1:25" x14ac:dyDescent="0.25">
      <c r="A8" s="4">
        <v>7</v>
      </c>
      <c r="B8" s="4">
        <f t="shared" si="0"/>
        <v>1913</v>
      </c>
      <c r="C8" s="4">
        <f t="shared" si="1"/>
        <v>2295.6</v>
      </c>
      <c r="D8" s="4">
        <f t="shared" si="2"/>
        <v>2754.72</v>
      </c>
      <c r="E8" s="5">
        <f t="shared" si="3"/>
        <v>92900000</v>
      </c>
      <c r="F8" s="4">
        <f t="shared" si="4"/>
        <v>48562</v>
      </c>
      <c r="G8" s="4">
        <f t="shared" si="5"/>
        <v>40469</v>
      </c>
      <c r="H8" s="4">
        <f t="shared" si="6"/>
        <v>33724</v>
      </c>
      <c r="I8" s="4" t="str">
        <f t="shared" si="7"/>
        <v>Kohinoor</v>
      </c>
      <c r="J8" s="4">
        <f t="shared" si="8"/>
        <v>0</v>
      </c>
      <c r="O8">
        <v>0</v>
      </c>
      <c r="P8">
        <f t="shared" si="9"/>
        <v>0</v>
      </c>
      <c r="Q8">
        <v>1913</v>
      </c>
      <c r="R8" s="2">
        <v>92900000</v>
      </c>
      <c r="S8" s="2" t="s">
        <v>96</v>
      </c>
      <c r="T8" t="s">
        <v>94</v>
      </c>
    </row>
    <row r="9" spans="1:25" x14ac:dyDescent="0.25">
      <c r="A9" s="4">
        <v>8</v>
      </c>
      <c r="B9" s="4">
        <f t="shared" si="0"/>
        <v>13252</v>
      </c>
      <c r="C9" s="4">
        <f t="shared" si="1"/>
        <v>15902.4</v>
      </c>
      <c r="D9" s="4">
        <f t="shared" si="2"/>
        <v>19082.879999999997</v>
      </c>
      <c r="E9" s="5">
        <f t="shared" si="3"/>
        <v>414000000</v>
      </c>
      <c r="F9" s="4">
        <f t="shared" si="4"/>
        <v>31241</v>
      </c>
      <c r="G9" s="4">
        <f t="shared" si="5"/>
        <v>26034</v>
      </c>
      <c r="H9" s="4">
        <f t="shared" si="6"/>
        <v>21695</v>
      </c>
      <c r="I9" s="4" t="str">
        <f t="shared" si="7"/>
        <v>The Ruby</v>
      </c>
      <c r="J9" s="4">
        <f t="shared" si="8"/>
        <v>0</v>
      </c>
      <c r="O9">
        <v>0</v>
      </c>
      <c r="P9">
        <f t="shared" si="9"/>
        <v>0</v>
      </c>
      <c r="Q9">
        <v>13252</v>
      </c>
      <c r="R9" s="2">
        <v>414000000</v>
      </c>
      <c r="S9" s="2" t="s">
        <v>97</v>
      </c>
      <c r="T9" t="s">
        <v>98</v>
      </c>
      <c r="V9" t="s">
        <v>87</v>
      </c>
    </row>
    <row r="10" spans="1:25" x14ac:dyDescent="0.25">
      <c r="A10" s="4">
        <v>9</v>
      </c>
      <c r="B10" s="4">
        <f t="shared" si="0"/>
        <v>12238</v>
      </c>
      <c r="C10" s="4">
        <f t="shared" si="1"/>
        <v>14685.6</v>
      </c>
      <c r="D10" s="4">
        <f t="shared" si="2"/>
        <v>17622.72</v>
      </c>
      <c r="E10" s="5">
        <f t="shared" si="3"/>
        <v>160000000</v>
      </c>
      <c r="F10" s="4">
        <f t="shared" si="4"/>
        <v>13074</v>
      </c>
      <c r="G10" s="4">
        <f t="shared" si="5"/>
        <v>10895</v>
      </c>
      <c r="H10" s="4">
        <f t="shared" si="6"/>
        <v>9079</v>
      </c>
      <c r="I10" s="4" t="str">
        <f t="shared" si="7"/>
        <v>The Ruby</v>
      </c>
      <c r="J10" s="4">
        <f t="shared" si="8"/>
        <v>0</v>
      </c>
      <c r="O10">
        <v>0</v>
      </c>
      <c r="P10">
        <f t="shared" si="9"/>
        <v>0</v>
      </c>
      <c r="Q10">
        <v>12238</v>
      </c>
      <c r="R10" s="2">
        <v>160000000</v>
      </c>
      <c r="S10" s="2" t="s">
        <v>97</v>
      </c>
      <c r="T10" t="s">
        <v>98</v>
      </c>
      <c r="V10">
        <v>14686</v>
      </c>
      <c r="W10" s="10">
        <f>V10/Q10</f>
        <v>1.2000326850792613</v>
      </c>
      <c r="X10" t="s">
        <v>106</v>
      </c>
    </row>
    <row r="11" spans="1:25" x14ac:dyDescent="0.25">
      <c r="A11" s="4">
        <v>10</v>
      </c>
      <c r="B11" s="4">
        <f t="shared" si="0"/>
        <v>12900</v>
      </c>
      <c r="C11" s="4">
        <f t="shared" si="1"/>
        <v>15480</v>
      </c>
      <c r="D11" s="4">
        <f t="shared" si="2"/>
        <v>18576</v>
      </c>
      <c r="E11" s="5">
        <f t="shared" si="3"/>
        <v>621800000</v>
      </c>
      <c r="F11" s="73">
        <f t="shared" si="4"/>
        <v>48202</v>
      </c>
      <c r="G11" s="73">
        <f t="shared" si="5"/>
        <v>40168</v>
      </c>
      <c r="H11" s="73">
        <f t="shared" si="6"/>
        <v>33473</v>
      </c>
      <c r="I11" s="73" t="str">
        <f t="shared" si="7"/>
        <v>The Ruby</v>
      </c>
      <c r="J11" s="73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12900</v>
      </c>
      <c r="R11" s="74">
        <v>621800000</v>
      </c>
      <c r="S11" s="74" t="s">
        <v>99</v>
      </c>
      <c r="T11" s="7" t="s">
        <v>98</v>
      </c>
      <c r="V11">
        <v>13992</v>
      </c>
      <c r="W11" s="10">
        <f>V11/Q11</f>
        <v>1.0846511627906976</v>
      </c>
      <c r="X11" t="s">
        <v>103</v>
      </c>
    </row>
    <row r="12" spans="1:25" x14ac:dyDescent="0.25">
      <c r="A12" s="4">
        <v>11</v>
      </c>
      <c r="B12" s="4">
        <f t="shared" si="0"/>
        <v>6120</v>
      </c>
      <c r="C12" s="4">
        <f t="shared" si="1"/>
        <v>7344</v>
      </c>
      <c r="D12" s="4">
        <f t="shared" si="2"/>
        <v>8812.7999999999993</v>
      </c>
      <c r="E12" s="5">
        <f t="shared" si="3"/>
        <v>156300000</v>
      </c>
      <c r="F12" s="4">
        <f t="shared" si="4"/>
        <v>25539</v>
      </c>
      <c r="G12" s="4">
        <f t="shared" si="5"/>
        <v>21283</v>
      </c>
      <c r="H12" s="4">
        <f t="shared" si="6"/>
        <v>17736</v>
      </c>
      <c r="I12" s="4" t="str">
        <f t="shared" si="7"/>
        <v>The Ruby</v>
      </c>
      <c r="J12" s="4">
        <f t="shared" si="8"/>
        <v>0</v>
      </c>
      <c r="O12">
        <v>0</v>
      </c>
      <c r="P12">
        <f t="shared" si="10"/>
        <v>0</v>
      </c>
      <c r="Q12">
        <v>6120</v>
      </c>
      <c r="R12" s="2">
        <v>156300000</v>
      </c>
      <c r="S12" s="2" t="s">
        <v>100</v>
      </c>
      <c r="T12" t="s">
        <v>98</v>
      </c>
      <c r="V12">
        <v>7262</v>
      </c>
      <c r="W12" s="10">
        <f>V12/Q12</f>
        <v>1.1866013071895425</v>
      </c>
      <c r="X12" t="s">
        <v>104</v>
      </c>
    </row>
    <row r="13" spans="1:25" x14ac:dyDescent="0.25">
      <c r="A13" s="4">
        <v>12</v>
      </c>
      <c r="B13" s="4">
        <f t="shared" si="0"/>
        <v>11947</v>
      </c>
      <c r="C13" s="4">
        <f t="shared" si="1"/>
        <v>14336.4</v>
      </c>
      <c r="D13" s="4">
        <f t="shared" si="2"/>
        <v>17203.68</v>
      </c>
      <c r="E13" s="5">
        <f t="shared" si="3"/>
        <v>390000000</v>
      </c>
      <c r="F13" s="4">
        <f t="shared" si="4"/>
        <v>32644</v>
      </c>
      <c r="G13" s="4">
        <f t="shared" si="5"/>
        <v>27203</v>
      </c>
      <c r="H13" s="4">
        <f t="shared" si="6"/>
        <v>22670</v>
      </c>
      <c r="I13" s="4" t="str">
        <f t="shared" si="7"/>
        <v>The Ruby</v>
      </c>
      <c r="J13" s="4">
        <f t="shared" si="8"/>
        <v>0</v>
      </c>
      <c r="O13">
        <v>0</v>
      </c>
      <c r="P13">
        <f t="shared" si="10"/>
        <v>0</v>
      </c>
      <c r="Q13">
        <v>11947</v>
      </c>
      <c r="R13" s="2">
        <v>390000000</v>
      </c>
      <c r="S13" s="2" t="s">
        <v>101</v>
      </c>
      <c r="T13" t="s">
        <v>98</v>
      </c>
      <c r="V13">
        <v>14336</v>
      </c>
      <c r="W13" s="10">
        <f>V13/Q13</f>
        <v>1.1999665187913284</v>
      </c>
      <c r="X13" t="s">
        <v>105</v>
      </c>
    </row>
    <row r="14" spans="1:25" x14ac:dyDescent="0.25">
      <c r="A14" s="4">
        <v>13</v>
      </c>
      <c r="B14" s="4">
        <f t="shared" si="0"/>
        <v>13530</v>
      </c>
      <c r="C14" s="4">
        <f t="shared" si="1"/>
        <v>16236</v>
      </c>
      <c r="D14" s="4">
        <f t="shared" si="2"/>
        <v>19483.2</v>
      </c>
      <c r="E14" s="5">
        <f t="shared" si="3"/>
        <v>621500000</v>
      </c>
      <c r="F14" s="73">
        <f t="shared" si="4"/>
        <v>45935</v>
      </c>
      <c r="G14" s="73">
        <f t="shared" si="5"/>
        <v>38279</v>
      </c>
      <c r="H14" s="73">
        <f t="shared" si="6"/>
        <v>31899</v>
      </c>
      <c r="I14" s="73" t="str">
        <f t="shared" si="7"/>
        <v>The Ruby</v>
      </c>
      <c r="J14" s="73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13530</v>
      </c>
      <c r="R14" s="74">
        <v>621500000</v>
      </c>
      <c r="S14" s="74" t="s">
        <v>102</v>
      </c>
      <c r="T14" s="7" t="s">
        <v>98</v>
      </c>
      <c r="V14">
        <v>15180</v>
      </c>
      <c r="W14" s="10">
        <f>V14/Q14</f>
        <v>1.1219512195121952</v>
      </c>
      <c r="X14" t="s">
        <v>107</v>
      </c>
      <c r="Y14">
        <f>V14/12650</f>
        <v>1.2</v>
      </c>
    </row>
    <row r="15" spans="1:25" x14ac:dyDescent="0.25">
      <c r="A15" s="4">
        <v>14</v>
      </c>
      <c r="B15" s="4">
        <f t="shared" si="0"/>
        <v>4356</v>
      </c>
      <c r="C15" s="4">
        <f t="shared" si="1"/>
        <v>5227.2</v>
      </c>
      <c r="D15" s="4">
        <f t="shared" si="2"/>
        <v>6272.6399999999994</v>
      </c>
      <c r="E15" s="5">
        <f t="shared" si="3"/>
        <v>200000000</v>
      </c>
      <c r="F15" s="4">
        <f t="shared" si="4"/>
        <v>45914</v>
      </c>
      <c r="G15" s="4">
        <f t="shared" si="5"/>
        <v>38261</v>
      </c>
      <c r="H15" s="4">
        <f t="shared" si="6"/>
        <v>31885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v>4356</v>
      </c>
      <c r="R15" s="2">
        <v>200000000</v>
      </c>
      <c r="S15" s="2"/>
      <c r="W15" s="10"/>
    </row>
    <row r="16" spans="1:25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1">ROUND((E16/B16),0)</f>
        <v>#DIV/0!</v>
      </c>
      <c r="G16" s="4" t="e">
        <f t="shared" ref="G16" si="12">ROUND((E16/C16),0)</f>
        <v>#DIV/0!</v>
      </c>
      <c r="H16" s="4" t="e">
        <f t="shared" ref="H16" si="13">ROUND((E16/D16),0)</f>
        <v>#DIV/0!</v>
      </c>
      <c r="I16" s="4">
        <f t="shared" ref="I16" si="14">T16</f>
        <v>0</v>
      </c>
      <c r="J16" s="4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  <c r="W16" s="10"/>
    </row>
    <row r="17" spans="1:23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  <c r="W17" s="10"/>
    </row>
    <row r="18" spans="1:23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  <c r="W18" s="10"/>
    </row>
    <row r="19" spans="1:23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  <c r="W19" s="10"/>
    </row>
    <row r="20" spans="1:23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23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23" s="10" customFormat="1" x14ac:dyDescent="0.25"/>
    <row r="23" spans="1:23" s="10" customFormat="1" x14ac:dyDescent="0.25">
      <c r="F23" s="10" t="s">
        <v>85</v>
      </c>
    </row>
    <row r="24" spans="1:23" s="10" customFormat="1" x14ac:dyDescent="0.25">
      <c r="F24" s="68"/>
    </row>
    <row r="25" spans="1:23" s="10" customFormat="1" x14ac:dyDescent="0.25">
      <c r="F25" s="69"/>
    </row>
    <row r="26" spans="1:23" s="10" customFormat="1" x14ac:dyDescent="0.25">
      <c r="F26" s="69"/>
    </row>
    <row r="27" spans="1:23" s="10" customFormat="1" x14ac:dyDescent="0.25">
      <c r="F27" s="69"/>
    </row>
    <row r="28" spans="1:23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23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23" s="10" customFormat="1" x14ac:dyDescent="0.25">
      <c r="F30" s="52" t="s">
        <v>73</v>
      </c>
      <c r="G30" s="52"/>
    </row>
    <row r="31" spans="1:23" s="10" customFormat="1" x14ac:dyDescent="0.25">
      <c r="C31" s="70" t="s">
        <v>86</v>
      </c>
      <c r="D31" s="70"/>
      <c r="E31" s="10">
        <f>D32/E32</f>
        <v>1.2</v>
      </c>
      <c r="F31" s="70" t="s">
        <v>74</v>
      </c>
      <c r="G31" s="70">
        <f>G29*G30</f>
        <v>0</v>
      </c>
      <c r="H31" s="10" t="e">
        <f>G31/D29</f>
        <v>#DIV/0!</v>
      </c>
    </row>
    <row r="32" spans="1:23" s="10" customFormat="1" x14ac:dyDescent="0.25">
      <c r="C32" s="70" t="s">
        <v>87</v>
      </c>
      <c r="D32" s="70">
        <v>7752</v>
      </c>
      <c r="E32" s="10">
        <v>6460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88</v>
      </c>
      <c r="D33" s="70">
        <v>38500</v>
      </c>
      <c r="E33" s="10">
        <f>D33*1.2</f>
        <v>46200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298452000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2024-10-18T05:12:19Z</dcterms:modified>
</cp:coreProperties>
</file>