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Sharda Mansingh Sonar\"/>
    </mc:Choice>
  </mc:AlternateContent>
  <xr:revisionPtr revIDLastSave="0" documentId="13_ncr:1_{ACB3F771-FAB7-4CFA-A841-A3002B3A551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P9" i="4"/>
  <c r="Q10" i="4"/>
  <c r="R32" i="4"/>
  <c r="R31" i="4"/>
  <c r="T30" i="4"/>
  <c r="T29" i="4"/>
  <c r="T28" i="4"/>
  <c r="T27" i="4"/>
  <c r="T26" i="4"/>
  <c r="T25" i="4"/>
  <c r="T24" i="4"/>
  <c r="T23" i="4"/>
  <c r="P4" i="4" l="1"/>
  <c r="J21" i="4"/>
  <c r="O19" i="4"/>
  <c r="N19" i="4"/>
  <c r="J30" i="4"/>
  <c r="P8" i="4" l="1"/>
  <c r="P7" i="4"/>
  <c r="P6" i="4"/>
  <c r="Q5" i="4"/>
  <c r="P3" i="4"/>
  <c r="P2" i="4"/>
  <c r="Q12" i="4" l="1"/>
  <c r="P12" i="4"/>
  <c r="P11" i="4"/>
  <c r="Q11" i="4" s="1"/>
  <c r="P10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<sst xmlns="http://schemas.openxmlformats.org/spreadsheetml/2006/main" count="160" uniqueCount="29">
  <si>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</si>
  <si>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</si>
  <si>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</si>
  <si>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</si>
  <si>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</si>
  <si>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</si>
  <si>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</si>
  <si>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</si>
  <si>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</si>
  <si>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</si>
  <si>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</si>
  <si>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</si>
  <si>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</si>
  <si>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- 2019</t>
  </si>
  <si>
    <t>av</t>
  </si>
  <si>
    <t>sd</t>
  </si>
  <si>
    <t>rd</t>
  </si>
  <si>
    <t>bua</t>
  </si>
  <si>
    <t>rate</t>
  </si>
  <si>
    <t>fmv</t>
  </si>
  <si>
    <t>oc - 2024</t>
  </si>
  <si>
    <t xml:space="preserve">Flat No. 1107, 11th Floor, Building No 33, Nehru Nagar Swanand CHSL, Nehru Nagar, Kurla, </t>
  </si>
  <si>
    <t>15.07.24</t>
  </si>
  <si>
    <t>01.07.24</t>
  </si>
  <si>
    <t>14.06.24</t>
  </si>
  <si>
    <t>22000 to 25000 on ca</t>
  </si>
  <si>
    <t>mca</t>
  </si>
  <si>
    <t>rera ca</t>
  </si>
  <si>
    <t>09.05.23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</si>
</sst>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628E79-0A65-4442-9521-E978AFE8A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51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EE1098-6F7B-41D6-8686-717F62174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9BFE5F-8150-46A3-9CAB-AE35B3A22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4114A8-2F71-458A-9B6A-C4E17B39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B8B473-8E03-4490-8CEB-405AC0B14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7EB15-3A77-478B-BC7C-23742C890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600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32</xdr:col>
      <xdr:colOff>419100</xdr:colOff>
      <xdr:row>41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AED62-E4F4-4DDA-82C6-B703B4AB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18097500" cy="74390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A49AF-F804-479A-A911-F84A03C17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1" sqref="J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470</v>
      </c>
      <c r="C2" s="4">
        <f>B2*1.2</f>
        <v>564</v>
      </c>
      <c r="D2" s="4">
        <f t="shared" ref="D2:D13" si="2">C2*1.2</f>
        <v>676.8</v>
      </c>
      <c r="E2" s="5">
        <f t="shared" ref="E2:E13" si="3">R2</f>
        <v>11300000</v>
      </c>
      <c r="F2" s="15">
        <f t="shared" ref="F2:F13" si="4">ROUND((E2/B2),0)</f>
        <v>24043</v>
      </c>
      <c r="G2" s="10">
        <f t="shared" ref="G2:G13" si="5">ROUND((E2/C2),0)</f>
        <v>20035</v>
      </c>
      <c r="H2" s="10">
        <f t="shared" ref="H2:H13" si="6">ROUND((E2/D2),0)</f>
        <v>16696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470</v>
      </c>
      <c r="R2" s="2">
        <v>11300000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534</v>
      </c>
      <c r="C3" s="4">
        <f t="shared" ref="C3:C15" si="9">B3*1.2</f>
        <v>640.79999999999995</v>
      </c>
      <c r="D3" s="4">
        <f t="shared" si="2"/>
        <v>768.95999999999992</v>
      </c>
      <c r="E3" s="5">
        <f t="shared" si="3"/>
        <v>14000000</v>
      </c>
      <c r="F3" s="10">
        <f t="shared" si="4"/>
        <v>26217</v>
      </c>
      <c r="G3" s="10">
        <f t="shared" si="5"/>
        <v>21848</v>
      </c>
      <c r="H3" s="10">
        <f t="shared" si="6"/>
        <v>18206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534</v>
      </c>
      <c r="R3" s="2">
        <v>14000000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453</v>
      </c>
      <c r="C4" s="4">
        <f t="shared" si="9"/>
        <v>543.6</v>
      </c>
      <c r="D4" s="4">
        <f t="shared" si="2"/>
        <v>652.32000000000005</v>
      </c>
      <c r="E4" s="5">
        <f t="shared" si="3"/>
        <v>11000000</v>
      </c>
      <c r="F4" s="15">
        <f t="shared" si="4"/>
        <v>24283</v>
      </c>
      <c r="G4" s="10">
        <f t="shared" si="5"/>
        <v>20235</v>
      </c>
      <c r="H4" s="10">
        <f t="shared" si="6"/>
        <v>16863</v>
      </c>
      <c r="I4" s="4" t="e">
        <f>#REF!</f>
        <v>#REF!</v>
      </c>
      <c r="J4" s="4">
        <f t="shared" si="7"/>
        <v>0</v>
      </c>
      <c r="O4">
        <v>0</v>
      </c>
      <c r="P4">
        <f t="shared" ref="P4" si="10">O4/1.2</f>
        <v>0</v>
      </c>
      <c r="Q4">
        <v>453</v>
      </c>
      <c r="R4" s="2">
        <v>11000000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433.33333333333337</v>
      </c>
      <c r="C5" s="4">
        <f t="shared" si="9"/>
        <v>520</v>
      </c>
      <c r="D5" s="4">
        <f t="shared" si="2"/>
        <v>624</v>
      </c>
      <c r="E5" s="5">
        <f t="shared" si="3"/>
        <v>9000000</v>
      </c>
      <c r="F5" s="10">
        <f t="shared" si="4"/>
        <v>20769</v>
      </c>
      <c r="G5" s="10">
        <f t="shared" si="5"/>
        <v>17308</v>
      </c>
      <c r="H5" s="10">
        <f t="shared" si="6"/>
        <v>14423</v>
      </c>
      <c r="I5" s="4" t="e">
        <f>#REF!</f>
        <v>#REF!</v>
      </c>
      <c r="J5" s="4">
        <f t="shared" si="7"/>
        <v>0</v>
      </c>
      <c r="O5">
        <v>0</v>
      </c>
      <c r="P5">
        <v>520</v>
      </c>
      <c r="Q5">
        <f t="shared" ref="Q5" si="11">P5/1.2</f>
        <v>433.33333333333337</v>
      </c>
      <c r="R5" s="2">
        <v>9000000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647.24</v>
      </c>
      <c r="C6" s="4">
        <f t="shared" si="9"/>
        <v>776.68799999999999</v>
      </c>
      <c r="D6" s="4">
        <f t="shared" si="2"/>
        <v>932.02559999999994</v>
      </c>
      <c r="E6" s="5">
        <f t="shared" si="3"/>
        <v>11470000</v>
      </c>
      <c r="F6" s="10">
        <f t="shared" si="4"/>
        <v>17721</v>
      </c>
      <c r="G6" s="10">
        <f t="shared" si="5"/>
        <v>14768</v>
      </c>
      <c r="H6" s="10">
        <f t="shared" si="6"/>
        <v>12307</v>
      </c>
      <c r="I6" s="4" t="e">
        <f>#REF!</f>
        <v>#REF!</v>
      </c>
      <c r="J6" s="4" t="str">
        <f t="shared" si="7"/>
        <v>15.07.24</v>
      </c>
      <c r="O6">
        <v>0</v>
      </c>
      <c r="P6">
        <f t="shared" si="8"/>
        <v>0</v>
      </c>
      <c r="Q6">
        <v>647.24</v>
      </c>
      <c r="R6" s="2">
        <v>11470000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481</v>
      </c>
      <c r="C7" s="4">
        <f t="shared" si="9"/>
        <v>577.19999999999993</v>
      </c>
      <c r="D7" s="4">
        <f t="shared" si="2"/>
        <v>692.63999999999987</v>
      </c>
      <c r="E7" s="5">
        <f t="shared" si="3"/>
        <v>8470000</v>
      </c>
      <c r="F7" s="10">
        <f t="shared" si="4"/>
        <v>17609</v>
      </c>
      <c r="G7" s="10">
        <f t="shared" si="5"/>
        <v>14674</v>
      </c>
      <c r="H7" s="10">
        <f t="shared" si="6"/>
        <v>12229</v>
      </c>
      <c r="I7" s="4" t="e">
        <f>#REF!</f>
        <v>#REF!</v>
      </c>
      <c r="J7" s="4" t="str">
        <f t="shared" si="7"/>
        <v>01.07.24</v>
      </c>
      <c r="O7">
        <v>0</v>
      </c>
      <c r="P7">
        <f t="shared" si="8"/>
        <v>0</v>
      </c>
      <c r="Q7">
        <v>481</v>
      </c>
      <c r="R7" s="2">
        <v>8470000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487.5</v>
      </c>
      <c r="C8" s="4">
        <f t="shared" si="9"/>
        <v>585</v>
      </c>
      <c r="D8" s="4">
        <f t="shared" si="2"/>
        <v>702</v>
      </c>
      <c r="E8" s="5">
        <f t="shared" si="3"/>
        <v>9970000</v>
      </c>
      <c r="F8" s="15">
        <f t="shared" si="4"/>
        <v>20451</v>
      </c>
      <c r="G8" s="10">
        <f t="shared" si="5"/>
        <v>17043</v>
      </c>
      <c r="H8" s="10">
        <f t="shared" si="6"/>
        <v>14202</v>
      </c>
      <c r="I8" s="4" t="e">
        <f>#REF!</f>
        <v>#REF!</v>
      </c>
      <c r="J8" s="4" t="str">
        <f t="shared" si="7"/>
        <v>14.06.24</v>
      </c>
      <c r="O8">
        <v>0</v>
      </c>
      <c r="P8">
        <f t="shared" si="8"/>
        <v>0</v>
      </c>
      <c r="Q8">
        <v>487.5</v>
      </c>
      <c r="R8" s="2">
        <v>9970000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480.82787999999999</v>
      </c>
      <c r="C9" s="4">
        <f t="shared" si="9"/>
        <v>576.99345599999992</v>
      </c>
      <c r="D9" s="4">
        <f t="shared" si="2"/>
        <v>692.39214719999984</v>
      </c>
      <c r="E9" s="5">
        <f t="shared" si="3"/>
        <v>9650000</v>
      </c>
      <c r="F9" s="15">
        <f t="shared" si="4"/>
        <v>20070</v>
      </c>
      <c r="G9" s="10">
        <f t="shared" si="5"/>
        <v>16725</v>
      </c>
      <c r="H9" s="10">
        <f t="shared" si="6"/>
        <v>13937</v>
      </c>
      <c r="I9" s="4" t="e">
        <f>#REF!</f>
        <v>#REF!</v>
      </c>
      <c r="J9" s="4" t="str">
        <f t="shared" si="7"/>
        <v>09.05.23</v>
      </c>
      <c r="O9">
        <v>0</v>
      </c>
      <c r="P9">
        <f t="shared" ref="P9:P12" si="12">O9/1.2</f>
        <v>0</v>
      </c>
      <c r="Q9">
        <f>44.67*10.764</f>
        <v>480.82787999999999</v>
      </c>
      <c r="R9" s="2">
        <v>9650000</v>
      </c>
      <c r="S9" s="8" t="s">
        <v>28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ref="Q9:Q12" si="13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3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4">O13/1.2</f>
        <v>0</v>
      </c>
      <c r="Q13">
        <f t="shared" ref="Q13" si="15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6">C14*1.2</f>
        <v>0</v>
      </c>
      <c r="E14" s="5">
        <f t="shared" ref="E14:E15" si="17">R14</f>
        <v>0</v>
      </c>
      <c r="F14" s="10" t="e">
        <f t="shared" ref="F14:F15" si="18">ROUND((E14/B14),0)</f>
        <v>#DIV/0!</v>
      </c>
      <c r="G14" s="10" t="e">
        <f t="shared" ref="G14:G15" si="19">ROUND((E14/C14),0)</f>
        <v>#DIV/0!</v>
      </c>
      <c r="H14" s="4" t="e">
        <f t="shared" ref="H14:H15" si="20">ROUND((E14/D14),0)</f>
        <v>#DIV/0!</v>
      </c>
      <c r="I14" s="4" t="e">
        <f>#REF!</f>
        <v>#REF!</v>
      </c>
      <c r="J14" s="4">
        <f t="shared" ref="J14:J15" si="21">S14</f>
        <v>0</v>
      </c>
      <c r="O14">
        <v>0</v>
      </c>
      <c r="P14">
        <f t="shared" ref="P14:P15" si="22">O14/1.2</f>
        <v>0</v>
      </c>
      <c r="Q14">
        <f t="shared" ref="Q14:Q15" si="23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6"/>
        <v>0</v>
      </c>
      <c r="E15" s="5">
        <f t="shared" si="17"/>
        <v>0</v>
      </c>
      <c r="F15" s="10" t="e">
        <f t="shared" si="18"/>
        <v>#DIV/0!</v>
      </c>
      <c r="G15" s="4" t="e">
        <f t="shared" si="19"/>
        <v>#DIV/0!</v>
      </c>
      <c r="H15" s="4" t="e">
        <f t="shared" si="20"/>
        <v>#DIV/0!</v>
      </c>
      <c r="I15" s="4" t="e">
        <f>#REF!</f>
        <v>#REF!</v>
      </c>
      <c r="J15" s="4">
        <f t="shared" si="21"/>
        <v>0</v>
      </c>
      <c r="O15">
        <v>0</v>
      </c>
      <c r="P15">
        <f t="shared" si="22"/>
        <v>0</v>
      </c>
      <c r="Q15">
        <f t="shared" si="23"/>
        <v>0</v>
      </c>
      <c r="R15" s="2">
        <v>0</v>
      </c>
      <c r="S15" s="8"/>
      <c r="T15" s="8"/>
    </row>
    <row r="17" spans="7:24" x14ac:dyDescent="0.25">
      <c r="I17" t="s">
        <v>21</v>
      </c>
    </row>
    <row r="18" spans="7:24" x14ac:dyDescent="0.25">
      <c r="I18" t="s">
        <v>27</v>
      </c>
      <c r="J18">
        <v>470</v>
      </c>
    </row>
    <row r="19" spans="7:24" x14ac:dyDescent="0.25">
      <c r="I19" t="s">
        <v>17</v>
      </c>
      <c r="J19">
        <v>564</v>
      </c>
      <c r="N19">
        <f>52.39*10.764</f>
        <v>563.92595999999992</v>
      </c>
      <c r="O19">
        <f>N19/J18</f>
        <v>1.1998424680851063</v>
      </c>
    </row>
    <row r="20" spans="7:24" x14ac:dyDescent="0.25">
      <c r="I20" t="s">
        <v>18</v>
      </c>
      <c r="J20">
        <v>21500</v>
      </c>
    </row>
    <row r="21" spans="7:24" x14ac:dyDescent="0.25">
      <c r="I21" t="s">
        <v>19</v>
      </c>
      <c r="J21">
        <f>J20*J18</f>
        <v>10105000</v>
      </c>
    </row>
    <row r="22" spans="7:24" x14ac:dyDescent="0.25">
      <c r="G22" s="6"/>
      <c r="H22" s="6"/>
      <c r="R22" t="s">
        <v>26</v>
      </c>
    </row>
    <row r="23" spans="7:24" x14ac:dyDescent="0.25">
      <c r="R23">
        <v>10.74</v>
      </c>
      <c r="S23">
        <v>14.89</v>
      </c>
      <c r="T23">
        <f>S23*R23</f>
        <v>159.9186</v>
      </c>
    </row>
    <row r="24" spans="7:24" x14ac:dyDescent="0.25">
      <c r="N24" t="s">
        <v>20</v>
      </c>
      <c r="P24" s="11"/>
      <c r="Q24" s="11"/>
      <c r="R24" s="13">
        <v>11.56</v>
      </c>
      <c r="S24">
        <v>3.33</v>
      </c>
      <c r="T24">
        <f t="shared" ref="T24:T30" si="24">S24*R24</f>
        <v>38.494800000000005</v>
      </c>
      <c r="U24" s="11"/>
      <c r="V24" s="11"/>
      <c r="W24" s="11"/>
      <c r="X24" s="11"/>
    </row>
    <row r="25" spans="7:24" x14ac:dyDescent="0.25">
      <c r="O25" t="s">
        <v>25</v>
      </c>
      <c r="P25" s="11"/>
      <c r="Q25" s="14"/>
      <c r="R25" s="14">
        <v>6.81</v>
      </c>
      <c r="S25">
        <v>3.37</v>
      </c>
      <c r="T25">
        <f t="shared" si="24"/>
        <v>22.9497</v>
      </c>
      <c r="U25" s="14"/>
      <c r="V25" s="11"/>
      <c r="W25" s="11"/>
      <c r="X25" s="11"/>
    </row>
    <row r="26" spans="7:24" x14ac:dyDescent="0.25">
      <c r="I26" t="s">
        <v>13</v>
      </c>
      <c r="P26" s="11"/>
      <c r="Q26" s="11"/>
      <c r="R26" s="11">
        <v>7.14</v>
      </c>
      <c r="S26">
        <v>9.4</v>
      </c>
      <c r="T26">
        <f t="shared" si="24"/>
        <v>67.116</v>
      </c>
      <c r="U26" s="11"/>
      <c r="V26" s="11"/>
      <c r="W26" s="11"/>
      <c r="X26" s="11"/>
    </row>
    <row r="27" spans="7:24" x14ac:dyDescent="0.25">
      <c r="I27" t="s">
        <v>14</v>
      </c>
      <c r="J27">
        <v>6300000</v>
      </c>
      <c r="P27" s="11"/>
      <c r="Q27" s="11"/>
      <c r="R27" s="11">
        <v>2.86</v>
      </c>
      <c r="S27">
        <v>4.1900000000000004</v>
      </c>
      <c r="T27">
        <f t="shared" si="24"/>
        <v>11.983400000000001</v>
      </c>
      <c r="U27" s="11"/>
      <c r="V27" s="11"/>
      <c r="W27" s="11"/>
      <c r="X27" s="11"/>
    </row>
    <row r="28" spans="7:24" x14ac:dyDescent="0.25">
      <c r="I28" t="s">
        <v>15</v>
      </c>
      <c r="J28">
        <v>378000</v>
      </c>
      <c r="P28" s="11"/>
      <c r="Q28" s="11"/>
      <c r="R28" s="12">
        <v>11.58</v>
      </c>
      <c r="S28">
        <v>10.5</v>
      </c>
      <c r="T28">
        <f t="shared" si="24"/>
        <v>121.59</v>
      </c>
      <c r="U28" s="12"/>
      <c r="V28" s="11"/>
      <c r="W28" s="11"/>
      <c r="X28" s="11"/>
    </row>
    <row r="29" spans="7:24" x14ac:dyDescent="0.25">
      <c r="I29" t="s">
        <v>16</v>
      </c>
      <c r="J29">
        <v>30000</v>
      </c>
      <c r="P29" s="11"/>
      <c r="Q29" s="11"/>
      <c r="R29" s="11">
        <v>7.3</v>
      </c>
      <c r="S29">
        <v>3.4</v>
      </c>
      <c r="T29">
        <f t="shared" si="24"/>
        <v>24.82</v>
      </c>
      <c r="U29" s="11"/>
      <c r="V29" s="11"/>
      <c r="W29" s="11"/>
      <c r="X29" s="11"/>
    </row>
    <row r="30" spans="7:24" x14ac:dyDescent="0.25">
      <c r="J30">
        <f>SUM(J27:J29)</f>
        <v>6708000</v>
      </c>
      <c r="P30" s="11"/>
      <c r="Q30" s="11"/>
      <c r="R30" s="11"/>
      <c r="T30">
        <f>SUM(T23:T29)</f>
        <v>446.8725</v>
      </c>
      <c r="U30" s="11"/>
      <c r="V30" s="11"/>
      <c r="W30" s="11"/>
      <c r="X30" s="11"/>
    </row>
    <row r="31" spans="7:24" x14ac:dyDescent="0.25">
      <c r="P31" s="11"/>
      <c r="Q31" s="11"/>
      <c r="R31" s="11">
        <f>J18-T30</f>
        <v>23.127499999999998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>
        <f>J18/T30</f>
        <v>1.0517541356874724</v>
      </c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D3" sqref="D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2024-09-30T05:36:38Z</dcterms:modified>
</cp:coreProperties>
</file>