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4"/>
  <workbookPr/>
  <mc:AlternateContent xmlns:mc="http://schemas.openxmlformats.org/markup-compatibility/2006">
    <mc:Choice Requires="x15">
      <x15ac:absPath xmlns:x15ac="http://schemas.microsoft.com/office/spreadsheetml/2010/11/ac" url="F:\Work from home - Vastukala\14.10.2024\Salim Ismail Azad\"/>
    </mc:Choice>
  </mc:AlternateContent>
  <xr:revisionPtr revIDLastSave="0" documentId="13_ncr:1_{159E1C28-4ECA-4D33-BCE9-5450812C3E35}" xr6:coauthVersionLast="36" xr6:coauthVersionMax="47" xr10:uidLastSave="{00000000-0000-0000-0000-000000000000}"/>
  <bookViews>
    <workbookView xWindow="0" yWindow="0" windowWidth="20490" windowHeight="7545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21" i="23" l="1"/>
  <c r="C20" i="23"/>
  <c r="P2" i="4"/>
  <c r="C5" i="25" l="1"/>
  <c r="C4" i="25"/>
  <c r="C3" i="25"/>
  <c r="Q2" i="4"/>
  <c r="Q3" i="4"/>
  <c r="B3" i="4" s="1"/>
  <c r="C3" i="4" s="1"/>
  <c r="D3" i="4" s="1"/>
  <c r="Q4" i="4"/>
  <c r="B4" i="4" s="1"/>
  <c r="C4" i="4" s="1"/>
  <c r="D4" i="4" s="1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<sst xmlns="http://schemas.openxmlformats.org/spreadsheetml/2006/main" count="131" uniqueCount="89">
  <si>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</si>
  <si>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</si>
  <si>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</si>
  <si>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</si>
  <si>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</si>
  <si>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</si>
  <si>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</si>
  <si>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</si>
  <si>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</si>
  <si>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</si>
  <si>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</si>
  <si>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</si>
  <si>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</si>
  <si>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</si>
  <si>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</si>
  <si>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</si>
  <si>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</si>
  <si>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</si>
  <si>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</si>
  <si>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</si>
  <si>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</si>
  <si>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</si>
  <si>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</si>
  <si>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</si>
  <si>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</si>
  <si>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</si>
  <si>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</si>
  <si>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</si>
  <si>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</si>
  <si>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</si>
  <si>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</si>
  <si>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</si>
  <si>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</si>
  <si>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</si>
  <si>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</si>
  <si>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</si>
  <si>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</si>
  <si>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</si>
  <si>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</si>
  <si>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</si>
  <si>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</si>
  <si>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</si>
  <si>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</si>
  <si>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</si>
  <si>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</si>
  <si>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</si>
  <si>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</si>
  <si>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</si>
  <si>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</si>
  <si>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</si>
  <si>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</si>
  <si>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</si>
  <si>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</si>
  <si>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</si>
  <si>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</si>
  <si>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</si>
  <si>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</si>
  <si>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</si>
  <si>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</si>
  <si>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</si>
  <si>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</si>
  <si>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</si>
  <si>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</si>
  <si>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</si>
  <si>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</si>
  <si>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</si>
  <si>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</si>
  <si>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</si>
  <si>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</si>
  <si>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</si>
  <si>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</si>
  <si>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</si>
  <si>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</si>
  <si>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</si>
  <si>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</si>
  <si>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</si>
  <si>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</si>
  <si>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</si>
  <si>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</si>
  <si>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</si>
  <si>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</si>
  <si>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</si>
  <si>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</si>
  <si>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</si>
  <si>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</si>
  <si>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ASBUA</t>
  </si>
  <si>
    <t>IGR-13.09.24</t>
  </si>
  <si>
    <t>https://www.nobroker.in/property/buy/2-bhk-apartment-for-sale-in-mira-bhayandar-mumbai/8a9fa0838c2ae1b1018c2cc7e6e10464/detail?nbFr=list-buy</t>
  </si>
  <si>
    <t>https://www.nobroker.in/property/buy/2-bhk-apartment-for-sale-in-shop-no--15-narendra-park-lodha-rd-naya-nagar-mira-road-east-mira-bhayandar-maharashtra-401107-india-mumbai/8a9f90038fd4548d018fd4910ba50d40/detail?nbFr=list-buy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</si>
</sst>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8" xfId="1" applyFont="1" applyBorder="1"/>
    <xf numFmtId="0" fontId="2" fillId="2" borderId="4" xfId="0" applyFont="1" applyFill="1" applyBorder="1"/>
    <xf numFmtId="164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2" fillId="0" borderId="0" xfId="2"/>
    <xf numFmtId="0" fontId="1" fillId="2" borderId="0" xfId="0" applyFont="1" applyFill="1"/>
    <xf numFmtId="4" fontId="0" fillId="2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19</xdr:col>
      <xdr:colOff>163155</xdr:colOff>
      <xdr:row>24</xdr:row>
      <xdr:rowOff>38770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B0B7F4-A7E2-45B5-954A-90E8E5F0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381000"/>
          <a:ext cx="8811855" cy="4801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39</xdr:row>
      <xdr:rowOff>151486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32E9C-A013-4616-8CC0-E7E2D7640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E22FC-A224-4BB6-940B-C7CD148B6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171450</xdr:rowOff>
    </xdr:from>
    <xdr:to>
      <xdr:col>19</xdr:col>
      <xdr:colOff>68301</xdr:colOff>
      <xdr:row>37</xdr:row>
      <xdr:rowOff>96037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D4DDB-B833-4E3D-8A4C-CE74C6327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04950"/>
          <a:ext cx="11650701" cy="56395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277965</xdr:colOff>
      <xdr:row>32</xdr:row>
      <xdr:rowOff>19830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AF3440-3235-4039-B890-E50BFFFF1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69965" cy="55919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114300</xdr:rowOff>
    </xdr:from>
    <xdr:to>
      <xdr:col>19</xdr:col>
      <xdr:colOff>96880</xdr:colOff>
      <xdr:row>34</xdr:row>
      <xdr:rowOff>134150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03095-3064-46C1-AD14-DBA3914A9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76300"/>
          <a:ext cx="11679280" cy="573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nobroker.in/property/buy/2-bhk-apartment-for-sale-in-mira-bhayandar-mumbai/8a9fa0838c2ae1b1018c2cc7e6e10464/detail?nbFr=list-buy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nobroker.in/property/buy/2-bhk-apartment-for-sale-in-shop-no--15-narendra-park-lodha-rd-naya-nagar-mira-road-east-mira-bhayandar-maharashtra-401107-india-mumbai/8a9f90038fd4548d018fd4910ba50d40/detail?nbFr=list-bu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G3" sqref="G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221554.92899999997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250954.92899999997</v>
      </c>
      <c r="D9" s="58" t="s">
        <v>62</v>
      </c>
      <c r="E9" s="59">
        <f>C9/10.764</f>
        <v>23314.28177257525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31</v>
      </c>
      <c r="D13" s="65">
        <f>D12-C13</f>
        <v>69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opLeftCell="A3"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8500</v>
      </c>
      <c r="D3" s="22" t="s">
        <v>76</v>
      </c>
      <c r="E3" s="6" t="s">
        <v>85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6000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31</v>
      </c>
      <c r="D7" s="24">
        <v>2024</v>
      </c>
    </row>
    <row r="8" spans="1:5" x14ac:dyDescent="0.25">
      <c r="A8" s="15" t="s">
        <v>18</v>
      </c>
      <c r="B8" s="23"/>
      <c r="C8" s="24">
        <f>C9-C7</f>
        <v>29</v>
      </c>
      <c r="D8" s="24">
        <v>1993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46.5</v>
      </c>
      <c r="D10" s="24"/>
    </row>
    <row r="11" spans="1:5" x14ac:dyDescent="0.25">
      <c r="A11" s="15"/>
      <c r="B11" s="25"/>
      <c r="C11" s="26">
        <f>C10%</f>
        <v>0.46500000000000002</v>
      </c>
      <c r="D11" s="26"/>
    </row>
    <row r="12" spans="1:5" x14ac:dyDescent="0.25">
      <c r="A12" s="15" t="s">
        <v>21</v>
      </c>
      <c r="B12" s="18"/>
      <c r="C12" s="19">
        <f>C6*C11</f>
        <v>1162.5</v>
      </c>
      <c r="D12" s="22"/>
    </row>
    <row r="13" spans="1:5" x14ac:dyDescent="0.25">
      <c r="A13" s="15" t="s">
        <v>22</v>
      </c>
      <c r="B13" s="18"/>
      <c r="C13" s="19">
        <f>C6-C12</f>
        <v>1337.5</v>
      </c>
      <c r="D13" s="22"/>
    </row>
    <row r="14" spans="1:5" x14ac:dyDescent="0.25">
      <c r="A14" s="15" t="s">
        <v>15</v>
      </c>
      <c r="B14" s="18"/>
      <c r="C14" s="19">
        <f>C5</f>
        <v>6000</v>
      </c>
      <c r="D14" s="22"/>
      <c r="E14" t="s">
        <v>84</v>
      </c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7337.5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ASBUA</v>
      </c>
      <c r="B18" s="7"/>
      <c r="C18" s="29">
        <v>750</v>
      </c>
      <c r="D18" s="24"/>
    </row>
    <row r="19" spans="1:5" x14ac:dyDescent="0.25">
      <c r="A19" s="15" t="s">
        <v>74</v>
      </c>
      <c r="B19" s="6"/>
      <c r="C19" s="30">
        <f>C18*C16</f>
        <v>5503125</v>
      </c>
      <c r="D19" s="72"/>
      <c r="E19" s="65"/>
    </row>
    <row r="20" spans="1:5" x14ac:dyDescent="0.25">
      <c r="A20" s="15" t="s">
        <v>24</v>
      </c>
      <c r="C20" s="31">
        <f>C19*85%</f>
        <v>4677656.25</v>
      </c>
      <c r="D20" s="30"/>
      <c r="E20" s="65"/>
    </row>
    <row r="21" spans="1:5" x14ac:dyDescent="0.25">
      <c r="A21" s="15" t="s">
        <v>25</v>
      </c>
      <c r="C21" s="31">
        <f>C19*70%</f>
        <v>3852187.4999999995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1875000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11464.84375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404.27789999999999</v>
      </c>
      <c r="C2" s="4">
        <f t="shared" ref="C2:C16" si="1">B2*1.2</f>
        <v>485.13347999999996</v>
      </c>
      <c r="D2" s="4">
        <f t="shared" ref="D2:D16" si="2">C2*1.2</f>
        <v>582.16017599999998</v>
      </c>
      <c r="E2" s="5">
        <f t="shared" ref="E2:E16" si="3">R2</f>
        <v>4250000</v>
      </c>
      <c r="F2" s="75">
        <f t="shared" ref="F2:F15" si="4">ROUND((E2/B2),0)</f>
        <v>10513</v>
      </c>
      <c r="G2" s="75">
        <f t="shared" ref="G2:G15" si="5">ROUND((E2/C2),0)</f>
        <v>8760</v>
      </c>
      <c r="H2" s="75">
        <f t="shared" ref="H2:H15" si="6">ROUND((E2/D2),0)</f>
        <v>7300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>45.07*10.764</f>
        <v>485.13347999999996</v>
      </c>
      <c r="Q2" s="7">
        <f t="shared" ref="Q2:Q10" si="9">P2/1.2</f>
        <v>404.27789999999999</v>
      </c>
      <c r="R2" s="76">
        <v>4250000</v>
      </c>
      <c r="S2" s="2" t="s">
        <v>86</v>
      </c>
    </row>
    <row r="3" spans="1:19" x14ac:dyDescent="0.25">
      <c r="A3" s="4">
        <v>2</v>
      </c>
      <c r="B3" s="4">
        <f t="shared" si="0"/>
        <v>445.83333333333337</v>
      </c>
      <c r="C3" s="4">
        <f t="shared" si="1"/>
        <v>535</v>
      </c>
      <c r="D3" s="4">
        <f t="shared" si="2"/>
        <v>642</v>
      </c>
      <c r="E3" s="5">
        <f t="shared" si="3"/>
        <v>4400000</v>
      </c>
      <c r="F3" s="75">
        <f t="shared" si="4"/>
        <v>9869</v>
      </c>
      <c r="G3" s="75">
        <f t="shared" si="5"/>
        <v>8224</v>
      </c>
      <c r="H3" s="75">
        <f t="shared" si="6"/>
        <v>6854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v>535</v>
      </c>
      <c r="Q3" s="7">
        <f t="shared" si="9"/>
        <v>445.83333333333337</v>
      </c>
      <c r="R3" s="76">
        <v>4400000</v>
      </c>
      <c r="S3" s="2" t="s">
        <v>86</v>
      </c>
    </row>
    <row r="4" spans="1:19" x14ac:dyDescent="0.25">
      <c r="A4" s="4">
        <v>3</v>
      </c>
      <c r="B4" s="4">
        <f t="shared" si="0"/>
        <v>575</v>
      </c>
      <c r="C4" s="4">
        <f t="shared" si="1"/>
        <v>690</v>
      </c>
      <c r="D4" s="4">
        <f t="shared" si="2"/>
        <v>828</v>
      </c>
      <c r="E4" s="5">
        <f t="shared" si="3"/>
        <v>7500000</v>
      </c>
      <c r="F4" s="75">
        <f t="shared" si="4"/>
        <v>13043</v>
      </c>
      <c r="G4" s="75">
        <f t="shared" si="5"/>
        <v>10870</v>
      </c>
      <c r="H4" s="75">
        <f t="shared" si="6"/>
        <v>9058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v>690</v>
      </c>
      <c r="Q4" s="7">
        <f t="shared" si="9"/>
        <v>575</v>
      </c>
      <c r="R4" s="76">
        <v>7500000</v>
      </c>
      <c r="S4" s="2"/>
    </row>
    <row r="5" spans="1:19" x14ac:dyDescent="0.25">
      <c r="A5" s="4">
        <v>4</v>
      </c>
      <c r="B5" s="4">
        <f t="shared" si="0"/>
        <v>702</v>
      </c>
      <c r="C5" s="4">
        <f t="shared" si="1"/>
        <v>842.4</v>
      </c>
      <c r="D5" s="4">
        <f t="shared" si="2"/>
        <v>1010.8799999999999</v>
      </c>
      <c r="E5" s="5">
        <f t="shared" si="3"/>
        <v>10500000</v>
      </c>
      <c r="F5" s="4">
        <f t="shared" si="4"/>
        <v>14957</v>
      </c>
      <c r="G5" s="4">
        <f t="shared" si="5"/>
        <v>12464</v>
      </c>
      <c r="H5" s="4">
        <f t="shared" si="6"/>
        <v>10387</v>
      </c>
      <c r="I5" s="4">
        <f t="shared" si="7"/>
        <v>0</v>
      </c>
      <c r="J5" s="4">
        <f t="shared" si="8"/>
        <v>0</v>
      </c>
      <c r="O5">
        <v>0</v>
      </c>
      <c r="P5">
        <f t="shared" ref="P2:P10" si="10">O5/1.2</f>
        <v>0</v>
      </c>
      <c r="Q5">
        <v>702</v>
      </c>
      <c r="R5" s="2">
        <v>10500000</v>
      </c>
      <c r="S5" s="2"/>
    </row>
    <row r="6" spans="1:19" x14ac:dyDescent="0.25">
      <c r="A6" s="4">
        <v>5</v>
      </c>
      <c r="B6" s="4">
        <f t="shared" si="0"/>
        <v>654.16666666666674</v>
      </c>
      <c r="C6" s="4">
        <f t="shared" si="1"/>
        <v>785.00000000000011</v>
      </c>
      <c r="D6" s="4">
        <f t="shared" si="2"/>
        <v>942.00000000000011</v>
      </c>
      <c r="E6" s="5">
        <f t="shared" si="3"/>
        <v>8000000</v>
      </c>
      <c r="F6" s="75">
        <f t="shared" si="4"/>
        <v>12229</v>
      </c>
      <c r="G6" s="75">
        <f t="shared" si="5"/>
        <v>10191</v>
      </c>
      <c r="H6" s="75">
        <f t="shared" si="6"/>
        <v>8493</v>
      </c>
      <c r="I6" s="75">
        <f t="shared" si="7"/>
        <v>0</v>
      </c>
      <c r="J6" s="75">
        <f t="shared" si="8"/>
        <v>0</v>
      </c>
      <c r="K6" s="7"/>
      <c r="L6" s="7"/>
      <c r="M6" s="7"/>
      <c r="N6" s="7"/>
      <c r="O6" s="7">
        <v>0</v>
      </c>
      <c r="P6" s="7">
        <v>785</v>
      </c>
      <c r="Q6" s="7">
        <f t="shared" si="9"/>
        <v>654.16666666666674</v>
      </c>
      <c r="R6" s="76">
        <v>8000000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750</v>
      </c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workbookViewId="0">
      <selection activeCell="H6" sqref="H6"/>
    </sheetView>
  </sheetViews>
  <sheetFormatPr defaultRowHeight="15" x14ac:dyDescent="0.25"/>
  <sheetData>
    <row r="2" spans="1:1" x14ac:dyDescent="0.25">
      <c r="A2" s="74" t="s">
        <v>87</v>
      </c>
    </row>
  </sheetData>
  <hyperlinks>
    <hyperlink ref="A2" r:id="rId1" xr:uid="{CD3C540D-4C04-452F-A1C6-94001C7411B4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>
    <row r="1" spans="1:1" x14ac:dyDescent="0.25">
      <c r="A1" s="74" t="s">
        <v>88</v>
      </c>
    </row>
  </sheetData>
  <hyperlinks>
    <hyperlink ref="A1" r:id="rId1" xr:uid="{1AC2096F-B2C5-463D-94A7-9E12251D6405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2024-10-14T09:26:23Z</dcterms:modified>
</cp:coreProperties>
</file>