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Punamiya Exim Pvt. Ltd. - Umbergaon\"/>
    </mc:Choice>
  </mc:AlternateContent>
  <xr:revisionPtr revIDLastSave="0" documentId="13_ncr:1_{8052BDEE-2AB0-4E67-B94F-816C89881C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F2" i="2" l="1"/>
  <c r="I3" i="2"/>
  <c r="K2" i="2" s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4" i="2" s="1"/>
  <c r="C35" i="2" l="1"/>
  <c r="P2" i="2"/>
  <c r="R2" i="2" s="1"/>
  <c r="P3" i="2"/>
  <c r="R3" i="2"/>
  <c r="P4" i="2"/>
  <c r="R4" i="2" s="1"/>
</calcChain>
</file>

<file path=xl/sharedStrings.xml><?xml version="1.0" encoding="utf-8"?>
<sst xmlns="http://schemas.openxmlformats.org/spreadsheetml/2006/main" count="63" uniqueCount="48">
  <si>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</si>
  <si>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</si>
  <si>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</si>
  <si>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</si>
  <si>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</si>
  <si>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</si>
  <si>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</si>
  <si>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</si>
  <si>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</si>
  <si>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</si>
  <si>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</si>
  <si>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</si>
  <si>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</si>
  <si>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</si>
  <si>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</si>
  <si>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</si>
  <si>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</si>
  <si>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</si>
  <si>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</si>
  <si>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</si>
  <si>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</si>
  <si>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</si>
  <si>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</si>
  <si>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</si>
  <si>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</si>
  <si>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</si>
  <si>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</si>
  <si>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</si>
  <si>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</si>
  <si>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</si>
  <si>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</si>
  <si>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</si>
  <si>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</si>
  <si>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</si>
  <si>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</si>
  <si>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</si>
  <si>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</si>
  <si>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</si>
  <si>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</si>
  <si>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</si>
  <si>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</si>
  <si>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</si>
  <si>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</si>
  <si>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</si>
  <si>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</si>
  <si>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cc</t>
  </si>
  <si>
    <t>fd</t>
  </si>
  <si>
    <t>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</si>
</sst>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3" fontId="3" fillId="0" borderId="0" xfId="1" applyNumberFormat="1" applyFont="1" applyAlignment="1">
      <alignment vertical="top"/>
    </xf>
    <xf numFmtId="43" fontId="7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77402</xdr:colOff>
      <xdr:row>40</xdr:row>
      <xdr:rowOff>115380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005BC-2D5B-B4D4-D22C-6849CC321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1802" cy="77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38</xdr:row>
      <xdr:rowOff>77221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771369-16CC-9F87-502A-2B6CC711D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7316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C36" sqref="C36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1001.09</v>
      </c>
      <c r="D2" s="5" t="s">
        <v>34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1001.09</v>
      </c>
      <c r="K2" s="44">
        <f>I3</f>
        <v>0</v>
      </c>
      <c r="L2" s="38">
        <f>J2*K2</f>
        <v>0</v>
      </c>
      <c r="O2" s="41" t="s">
        <v>27</v>
      </c>
      <c r="P2" s="42">
        <f>C33</f>
        <v>26817790</v>
      </c>
      <c r="R2" s="17">
        <f>P2*0.025/12</f>
        <v>55870.395833333336</v>
      </c>
      <c r="S2" s="15" t="s">
        <v>26</v>
      </c>
    </row>
    <row r="3" spans="1:19" x14ac:dyDescent="0.3">
      <c r="B3" s="21" t="s">
        <v>5</v>
      </c>
      <c r="C3" s="15">
        <v>9000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17807980</v>
      </c>
      <c r="O3" s="41" t="s">
        <v>27</v>
      </c>
      <c r="P3" s="42">
        <f>C33</f>
        <v>26817790</v>
      </c>
      <c r="Q3" s="5"/>
      <c r="R3" s="17">
        <f>P3*0.04/12</f>
        <v>89392.633333333346</v>
      </c>
      <c r="S3" s="43" t="s">
        <v>28</v>
      </c>
    </row>
    <row r="4" spans="1:19" x14ac:dyDescent="0.3">
      <c r="B4" s="28" t="s">
        <v>14</v>
      </c>
      <c r="C4" s="38">
        <f>ROUND((C2*C3),0)</f>
        <v>9009810</v>
      </c>
      <c r="F4" s="19"/>
      <c r="G4" s="19"/>
      <c r="I4" s="38"/>
      <c r="J4" s="44"/>
      <c r="K4" s="38"/>
      <c r="L4" s="38">
        <f>SUM(L2:L3)</f>
        <v>17807980</v>
      </c>
      <c r="O4" s="41" t="s">
        <v>27</v>
      </c>
      <c r="P4" s="42">
        <f>C33</f>
        <v>26817790</v>
      </c>
      <c r="Q4" s="5"/>
      <c r="R4" s="17">
        <f>P4*0.033/12</f>
        <v>73748.922500000001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47" t="s">
        <v>19</v>
      </c>
      <c r="B6" s="48" t="s">
        <v>22</v>
      </c>
      <c r="C6" s="48" t="s">
        <v>24</v>
      </c>
      <c r="D6" s="48" t="s">
        <v>0</v>
      </c>
      <c r="E6" s="48" t="s">
        <v>1</v>
      </c>
      <c r="F6" s="48" t="s">
        <v>2</v>
      </c>
      <c r="G6" s="48" t="s">
        <v>35</v>
      </c>
      <c r="H6" s="49" t="s">
        <v>40</v>
      </c>
      <c r="I6" s="49" t="s">
        <v>23</v>
      </c>
      <c r="J6" s="50" t="s">
        <v>3</v>
      </c>
      <c r="K6" s="50" t="s">
        <v>4</v>
      </c>
      <c r="L6" s="49" t="s">
        <v>36</v>
      </c>
      <c r="M6" s="51" t="s">
        <v>21</v>
      </c>
      <c r="N6" s="51" t="s">
        <v>37</v>
      </c>
      <c r="O6" s="51" t="s">
        <v>38</v>
      </c>
    </row>
    <row r="7" spans="1:19" s="3" customFormat="1" ht="14.25" x14ac:dyDescent="0.2">
      <c r="A7" s="47"/>
      <c r="B7" s="48"/>
      <c r="C7" s="49" t="s">
        <v>33</v>
      </c>
      <c r="D7" s="48"/>
      <c r="E7" s="48"/>
      <c r="F7" s="48"/>
      <c r="G7" s="52" t="s">
        <v>42</v>
      </c>
      <c r="H7" s="46" t="s">
        <v>41</v>
      </c>
      <c r="I7" s="46" t="s">
        <v>41</v>
      </c>
      <c r="J7" s="50"/>
      <c r="K7" s="50"/>
      <c r="L7" s="50" t="s">
        <v>43</v>
      </c>
      <c r="M7" s="50" t="s">
        <v>43</v>
      </c>
      <c r="N7" s="50" t="s">
        <v>43</v>
      </c>
      <c r="O7" s="50" t="s">
        <v>43</v>
      </c>
    </row>
    <row r="8" spans="1:19" s="8" customFormat="1" x14ac:dyDescent="0.25">
      <c r="A8" s="53">
        <v>1</v>
      </c>
      <c r="B8" s="54"/>
      <c r="C8" s="55">
        <v>1478.79</v>
      </c>
      <c r="D8" s="56">
        <v>2022</v>
      </c>
      <c r="E8" s="56">
        <v>2024</v>
      </c>
      <c r="F8" s="56">
        <v>60</v>
      </c>
      <c r="G8" s="57">
        <v>12000</v>
      </c>
      <c r="H8" s="58">
        <f t="shared" ref="H8" si="0">E8-D8</f>
        <v>2</v>
      </c>
      <c r="I8" s="58">
        <f t="shared" ref="I8" si="1">F8-H8</f>
        <v>58</v>
      </c>
      <c r="J8" s="58">
        <f t="shared" ref="J8" si="2">IF(H8&gt;=5,90*H8/F8,0)</f>
        <v>0</v>
      </c>
      <c r="K8" s="58">
        <f t="shared" ref="K8" si="3">G8/100*J8</f>
        <v>0</v>
      </c>
      <c r="L8" s="58">
        <f t="shared" ref="L8" si="4">ROUND((G8-K8),0)</f>
        <v>12000</v>
      </c>
      <c r="M8" s="58">
        <f t="shared" ref="M8" si="5">O8-N8</f>
        <v>0</v>
      </c>
      <c r="N8" s="58">
        <f t="shared" ref="N8" si="6">ROUND((L8*C8),0)</f>
        <v>17745480</v>
      </c>
      <c r="O8" s="58">
        <f t="shared" ref="O8" si="7">ROUND((C8*G8),0)</f>
        <v>17745480</v>
      </c>
    </row>
    <row r="9" spans="1:19" s="8" customFormat="1" x14ac:dyDescent="0.25">
      <c r="A9" s="53">
        <v>2</v>
      </c>
      <c r="B9" s="54"/>
      <c r="C9" s="55">
        <v>6.25</v>
      </c>
      <c r="D9" s="56">
        <v>2022</v>
      </c>
      <c r="E9" s="56">
        <v>2024</v>
      </c>
      <c r="F9" s="56">
        <v>60</v>
      </c>
      <c r="G9" s="57">
        <v>10000</v>
      </c>
      <c r="H9" s="58">
        <f t="shared" ref="H9:H11" si="8">E9-D9</f>
        <v>2</v>
      </c>
      <c r="I9" s="58">
        <f t="shared" ref="I9:I15" si="9">F9-H9</f>
        <v>58</v>
      </c>
      <c r="J9" s="58">
        <f t="shared" ref="J9:J11" si="10">IF(H9&gt;=5,90*H9/F9,0)</f>
        <v>0</v>
      </c>
      <c r="K9" s="58">
        <f t="shared" ref="K9:K11" si="11">G9/100*J9</f>
        <v>0</v>
      </c>
      <c r="L9" s="58">
        <f t="shared" ref="L9:L11" si="12">ROUND((G9-K9),0)</f>
        <v>10000</v>
      </c>
      <c r="M9" s="58">
        <f t="shared" ref="M9:M11" si="13">O9-N9</f>
        <v>0</v>
      </c>
      <c r="N9" s="58">
        <f t="shared" ref="N9:N11" si="14">ROUND((L9*C9),0)</f>
        <v>62500</v>
      </c>
      <c r="O9" s="58">
        <f t="shared" ref="O9:O11" si="15">ROUND((C9*G9),0)</f>
        <v>62500</v>
      </c>
    </row>
    <row r="10" spans="1:19" s="8" customFormat="1" ht="17.25" customHeight="1" x14ac:dyDescent="0.25">
      <c r="A10" s="53">
        <v>3</v>
      </c>
      <c r="B10" s="54"/>
      <c r="C10" s="55">
        <v>0</v>
      </c>
      <c r="D10" s="56">
        <v>0</v>
      </c>
      <c r="E10" s="56">
        <v>0</v>
      </c>
      <c r="F10" s="56">
        <v>60</v>
      </c>
      <c r="G10" s="57">
        <v>0</v>
      </c>
      <c r="H10" s="58">
        <f t="shared" si="8"/>
        <v>0</v>
      </c>
      <c r="I10" s="58">
        <f t="shared" si="9"/>
        <v>60</v>
      </c>
      <c r="J10" s="58">
        <f t="shared" si="10"/>
        <v>0</v>
      </c>
      <c r="K10" s="58">
        <f t="shared" si="11"/>
        <v>0</v>
      </c>
      <c r="L10" s="58">
        <f t="shared" si="12"/>
        <v>0</v>
      </c>
      <c r="M10" s="58">
        <f t="shared" si="13"/>
        <v>0</v>
      </c>
      <c r="N10" s="58">
        <f t="shared" si="14"/>
        <v>0</v>
      </c>
      <c r="O10" s="58">
        <f t="shared" si="15"/>
        <v>0</v>
      </c>
    </row>
    <row r="11" spans="1:19" s="8" customFormat="1" x14ac:dyDescent="0.25">
      <c r="A11" s="53">
        <v>4</v>
      </c>
      <c r="B11" s="54"/>
      <c r="C11" s="55">
        <v>0</v>
      </c>
      <c r="D11" s="56">
        <v>0</v>
      </c>
      <c r="E11" s="56">
        <v>0</v>
      </c>
      <c r="F11" s="56">
        <v>60</v>
      </c>
      <c r="G11" s="57">
        <v>0</v>
      </c>
      <c r="H11" s="58">
        <f t="shared" si="8"/>
        <v>0</v>
      </c>
      <c r="I11" s="58">
        <f t="shared" si="9"/>
        <v>60</v>
      </c>
      <c r="J11" s="58">
        <f t="shared" si="10"/>
        <v>0</v>
      </c>
      <c r="K11" s="58">
        <f t="shared" si="11"/>
        <v>0</v>
      </c>
      <c r="L11" s="58">
        <f t="shared" si="12"/>
        <v>0</v>
      </c>
      <c r="M11" s="58">
        <f t="shared" si="13"/>
        <v>0</v>
      </c>
      <c r="N11" s="58">
        <f t="shared" si="14"/>
        <v>0</v>
      </c>
      <c r="O11" s="58">
        <f t="shared" si="15"/>
        <v>0</v>
      </c>
    </row>
    <row r="12" spans="1:19" s="8" customFormat="1" x14ac:dyDescent="0.25">
      <c r="A12" s="53">
        <v>5</v>
      </c>
      <c r="B12" s="54"/>
      <c r="C12" s="55">
        <v>0</v>
      </c>
      <c r="D12" s="56">
        <v>0</v>
      </c>
      <c r="E12" s="56">
        <v>0</v>
      </c>
      <c r="F12" s="56">
        <v>60</v>
      </c>
      <c r="G12" s="57">
        <v>0</v>
      </c>
      <c r="H12" s="58">
        <f t="shared" ref="H12:H15" si="16">E12-D12</f>
        <v>0</v>
      </c>
      <c r="I12" s="58">
        <f t="shared" si="9"/>
        <v>60</v>
      </c>
      <c r="J12" s="58">
        <f t="shared" ref="J12:J15" si="17">IF(H12&gt;=5,90*H12/F12,0)</f>
        <v>0</v>
      </c>
      <c r="K12" s="58">
        <f t="shared" ref="K12:K15" si="18">G12/100*J12</f>
        <v>0</v>
      </c>
      <c r="L12" s="58">
        <f t="shared" ref="L12:L15" si="19">ROUND((G12-K12),0)</f>
        <v>0</v>
      </c>
      <c r="M12" s="58">
        <f t="shared" ref="M12:M15" si="20">O12-N12</f>
        <v>0</v>
      </c>
      <c r="N12" s="58">
        <f t="shared" ref="N12:N15" si="21">ROUND((L12*C12),0)</f>
        <v>0</v>
      </c>
      <c r="O12" s="58">
        <f t="shared" ref="O12:O15" si="22">ROUND((C12*G12),0)</f>
        <v>0</v>
      </c>
    </row>
    <row r="13" spans="1:19" x14ac:dyDescent="0.3">
      <c r="A13" s="59">
        <v>6</v>
      </c>
      <c r="B13" s="54"/>
      <c r="C13" s="55">
        <v>0</v>
      </c>
      <c r="D13" s="60">
        <v>0</v>
      </c>
      <c r="E13" s="60">
        <v>0</v>
      </c>
      <c r="F13" s="60">
        <v>60</v>
      </c>
      <c r="G13" s="61">
        <v>0</v>
      </c>
      <c r="H13" s="58">
        <f t="shared" si="16"/>
        <v>0</v>
      </c>
      <c r="I13" s="58">
        <f t="shared" si="9"/>
        <v>60</v>
      </c>
      <c r="J13" s="58">
        <f t="shared" si="17"/>
        <v>0</v>
      </c>
      <c r="K13" s="58">
        <f t="shared" si="18"/>
        <v>0</v>
      </c>
      <c r="L13" s="58">
        <f t="shared" si="19"/>
        <v>0</v>
      </c>
      <c r="M13" s="62">
        <f t="shared" si="20"/>
        <v>0</v>
      </c>
      <c r="N13" s="58">
        <f t="shared" si="21"/>
        <v>0</v>
      </c>
      <c r="O13" s="58">
        <f t="shared" si="22"/>
        <v>0</v>
      </c>
    </row>
    <row r="14" spans="1:19" x14ac:dyDescent="0.3">
      <c r="A14" s="59">
        <v>7</v>
      </c>
      <c r="B14" s="54"/>
      <c r="C14" s="55">
        <v>0</v>
      </c>
      <c r="D14" s="60">
        <v>0</v>
      </c>
      <c r="E14" s="60">
        <v>0</v>
      </c>
      <c r="F14" s="60">
        <v>60</v>
      </c>
      <c r="G14" s="61">
        <v>0</v>
      </c>
      <c r="H14" s="58">
        <f t="shared" si="16"/>
        <v>0</v>
      </c>
      <c r="I14" s="58">
        <f t="shared" si="9"/>
        <v>60</v>
      </c>
      <c r="J14" s="58">
        <f t="shared" si="17"/>
        <v>0</v>
      </c>
      <c r="K14" s="58">
        <f t="shared" si="18"/>
        <v>0</v>
      </c>
      <c r="L14" s="58">
        <f t="shared" si="19"/>
        <v>0</v>
      </c>
      <c r="M14" s="62">
        <f t="shared" si="20"/>
        <v>0</v>
      </c>
      <c r="N14" s="58">
        <f t="shared" si="21"/>
        <v>0</v>
      </c>
      <c r="O14" s="58">
        <f t="shared" si="22"/>
        <v>0</v>
      </c>
    </row>
    <row r="15" spans="1:19" x14ac:dyDescent="0.3">
      <c r="A15" s="59">
        <v>8</v>
      </c>
      <c r="B15" s="54"/>
      <c r="C15" s="55">
        <v>0</v>
      </c>
      <c r="D15" s="60">
        <v>0</v>
      </c>
      <c r="E15" s="60">
        <v>0</v>
      </c>
      <c r="F15" s="60">
        <v>60</v>
      </c>
      <c r="G15" s="61">
        <v>0</v>
      </c>
      <c r="H15" s="58">
        <f t="shared" si="16"/>
        <v>0</v>
      </c>
      <c r="I15" s="58">
        <f t="shared" si="9"/>
        <v>60</v>
      </c>
      <c r="J15" s="58">
        <f t="shared" si="17"/>
        <v>0</v>
      </c>
      <c r="K15" s="58">
        <f t="shared" si="18"/>
        <v>0</v>
      </c>
      <c r="L15" s="58">
        <f t="shared" si="19"/>
        <v>0</v>
      </c>
      <c r="M15" s="62">
        <f t="shared" si="20"/>
        <v>0</v>
      </c>
      <c r="N15" s="58">
        <f t="shared" si="21"/>
        <v>0</v>
      </c>
      <c r="O15" s="58">
        <f t="shared" si="22"/>
        <v>0</v>
      </c>
    </row>
    <row r="16" spans="1:19" x14ac:dyDescent="0.3">
      <c r="A16" s="59"/>
      <c r="B16" s="63"/>
      <c r="C16" s="64"/>
      <c r="D16" s="64"/>
      <c r="E16" s="64"/>
      <c r="F16" s="65"/>
      <c r="G16" s="58"/>
      <c r="H16" s="58"/>
      <c r="I16" s="58"/>
      <c r="J16" s="66"/>
      <c r="K16" s="58"/>
      <c r="L16" s="66"/>
      <c r="M16" s="58">
        <f>SUM(M8:M15)</f>
        <v>0</v>
      </c>
      <c r="N16" s="58">
        <f>SUM(N8:N15)</f>
        <v>17807980</v>
      </c>
      <c r="O16" s="58">
        <f>SUM(O8:O15)</f>
        <v>17807980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67" t="s">
        <v>16</v>
      </c>
      <c r="C18" s="67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>
        <f>ROUND((C19*C20),0)</f>
        <v>0</v>
      </c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>
        <v>1.48</v>
      </c>
      <c r="L22" s="14"/>
      <c r="M22" s="9"/>
      <c r="N22" s="24"/>
      <c r="O22" s="24"/>
    </row>
    <row r="23" spans="1:15" ht="22.5" customHeight="1" x14ac:dyDescent="0.3">
      <c r="B23" s="68" t="s">
        <v>13</v>
      </c>
      <c r="C23" s="69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>
        <f>ROUND((C24*C25),0)</f>
        <v>0</v>
      </c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70">
        <f>C4</f>
        <v>9009810</v>
      </c>
      <c r="D29" s="16"/>
      <c r="E29" s="16"/>
      <c r="F29" s="16"/>
      <c r="G29" s="16"/>
      <c r="H29" s="17"/>
      <c r="I29" s="45"/>
      <c r="L29" s="15"/>
    </row>
    <row r="30" spans="1:15" x14ac:dyDescent="0.3">
      <c r="B30" s="2" t="s">
        <v>12</v>
      </c>
      <c r="C30" s="70">
        <f>N16</f>
        <v>17807980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70">
        <f>C21</f>
        <v>0</v>
      </c>
      <c r="D31" s="16"/>
      <c r="E31" s="16"/>
      <c r="F31" s="16"/>
      <c r="G31" s="16"/>
      <c r="H31" s="17"/>
      <c r="I31" s="17"/>
      <c r="K31" s="5">
        <v>90</v>
      </c>
      <c r="L31" s="17"/>
      <c r="M31" s="5" t="s">
        <v>45</v>
      </c>
    </row>
    <row r="32" spans="1:15" x14ac:dyDescent="0.3">
      <c r="A32" s="1"/>
      <c r="B32" s="2" t="s">
        <v>10</v>
      </c>
      <c r="C32" s="70">
        <f>C26</f>
        <v>0</v>
      </c>
      <c r="D32" s="16"/>
      <c r="E32" s="16"/>
      <c r="F32" s="16"/>
      <c r="G32" s="16"/>
      <c r="H32" s="17"/>
      <c r="I32" s="17"/>
      <c r="K32" s="5">
        <v>70</v>
      </c>
      <c r="L32" s="17"/>
      <c r="M32" s="5" t="s">
        <v>46</v>
      </c>
    </row>
    <row r="33" spans="1:15" x14ac:dyDescent="0.3">
      <c r="A33" s="1"/>
      <c r="B33" s="10" t="s">
        <v>44</v>
      </c>
      <c r="C33" s="71">
        <f>C29+C30+C31+C32</f>
        <v>26817790</v>
      </c>
      <c r="D33" s="15"/>
      <c r="F33" s="15"/>
    </row>
    <row r="34" spans="1:15" x14ac:dyDescent="0.3">
      <c r="A34" s="1"/>
      <c r="B34" s="10" t="s">
        <v>7</v>
      </c>
      <c r="C34" s="71">
        <f>MROUND(C33*90%,1)</f>
        <v>24136011</v>
      </c>
      <c r="D34" s="17"/>
      <c r="F34" s="15"/>
      <c r="H34" s="29"/>
      <c r="I34" s="29"/>
      <c r="K34" s="5">
        <v>148</v>
      </c>
    </row>
    <row r="35" spans="1:15" x14ac:dyDescent="0.3">
      <c r="A35" s="1"/>
      <c r="B35" s="10" t="s">
        <v>8</v>
      </c>
      <c r="C35" s="71">
        <f>MROUND(C33*80%,1)</f>
        <v>21454232</v>
      </c>
      <c r="D35" s="17"/>
      <c r="F35" s="15"/>
      <c r="H35" s="29"/>
      <c r="I35" s="29"/>
      <c r="K35" s="5" t="s">
        <v>47</v>
      </c>
    </row>
    <row r="36" spans="1:15" s="8" customFormat="1" x14ac:dyDescent="0.3">
      <c r="B36" s="41" t="s">
        <v>39</v>
      </c>
      <c r="C36" s="70">
        <f>MROUND(C30*0.85,1)</f>
        <v>15136783</v>
      </c>
      <c r="D36" s="7"/>
      <c r="F36" s="9"/>
      <c r="G36" s="9"/>
      <c r="H36" s="9"/>
      <c r="I36" s="9"/>
      <c r="K36" s="9"/>
      <c r="M36" s="9"/>
      <c r="N36" s="9"/>
      <c r="O36" s="30"/>
    </row>
    <row r="37" spans="1:15" x14ac:dyDescent="0.3">
      <c r="A37" s="1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H39" s="29"/>
      <c r="I39" s="29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K43" s="5">
        <v>16.3</v>
      </c>
      <c r="L43" s="31">
        <v>21.3</v>
      </c>
      <c r="O43" s="30"/>
    </row>
    <row r="44" spans="1:15" x14ac:dyDescent="0.3">
      <c r="A44" s="1"/>
      <c r="K44" s="5">
        <v>4.5</v>
      </c>
      <c r="L44" s="1">
        <v>2.2000000000000002</v>
      </c>
    </row>
    <row r="45" spans="1:15" x14ac:dyDescent="0.3">
      <c r="A45" s="1"/>
      <c r="K45" s="5">
        <v>3.5</v>
      </c>
      <c r="L45" s="1">
        <v>4.5</v>
      </c>
    </row>
    <row r="46" spans="1:15" x14ac:dyDescent="0.3">
      <c r="A46" s="1"/>
      <c r="B46" s="1"/>
      <c r="K46" s="5">
        <v>4.8</v>
      </c>
      <c r="L46" s="1">
        <v>3.6</v>
      </c>
    </row>
    <row r="47" spans="1:15" x14ac:dyDescent="0.3">
      <c r="A47" s="1"/>
      <c r="B47" s="1"/>
      <c r="K47" s="5">
        <v>4.2279999999999998</v>
      </c>
      <c r="L47" s="1">
        <v>7.9</v>
      </c>
    </row>
    <row r="48" spans="1:15" x14ac:dyDescent="0.3">
      <c r="A48" s="1"/>
      <c r="B48" s="1"/>
      <c r="K48" s="5">
        <v>6.1</v>
      </c>
      <c r="L48" s="1">
        <v>7.9</v>
      </c>
    </row>
    <row r="49" spans="1:12" x14ac:dyDescent="0.3">
      <c r="A49" s="1"/>
      <c r="B49" s="1"/>
      <c r="K49" s="5">
        <v>6.2880000000000003</v>
      </c>
      <c r="L49" s="1">
        <v>1.9</v>
      </c>
    </row>
    <row r="50" spans="1:12" x14ac:dyDescent="0.3">
      <c r="A50" s="1"/>
      <c r="B50" s="1"/>
      <c r="K50" s="5">
        <v>6.5</v>
      </c>
      <c r="L50" s="1">
        <v>6.2</v>
      </c>
    </row>
    <row r="51" spans="1:12" x14ac:dyDescent="0.3">
      <c r="A51" s="1"/>
      <c r="B51" s="1"/>
    </row>
    <row r="52" spans="1:12" x14ac:dyDescent="0.3">
      <c r="A52" s="1"/>
      <c r="B52" s="1"/>
    </row>
    <row r="53" spans="1:12" x14ac:dyDescent="0.3">
      <c r="A53" s="1"/>
      <c r="B53" s="1"/>
    </row>
    <row r="54" spans="1:12" x14ac:dyDescent="0.3">
      <c r="A54" s="1"/>
      <c r="B54" s="1"/>
    </row>
    <row r="55" spans="1:12" x14ac:dyDescent="0.3">
      <c r="A55" s="1"/>
      <c r="B55" s="1"/>
      <c r="F55" s="32"/>
      <c r="G55" s="32"/>
      <c r="H55" s="32"/>
      <c r="I55" s="32"/>
      <c r="J55" s="10"/>
    </row>
    <row r="56" spans="1:12" x14ac:dyDescent="0.3">
      <c r="A56" s="1"/>
      <c r="B56" s="1"/>
      <c r="F56" s="30"/>
      <c r="G56" s="1"/>
      <c r="H56" s="30"/>
      <c r="I56" s="30"/>
    </row>
    <row r="57" spans="1:12" x14ac:dyDescent="0.3">
      <c r="A57" s="1"/>
      <c r="B57" s="1"/>
      <c r="F57" s="30"/>
      <c r="G57" s="30"/>
      <c r="H57" s="33"/>
      <c r="I57" s="33"/>
    </row>
    <row r="58" spans="1:12" x14ac:dyDescent="0.3">
      <c r="A58" s="1"/>
      <c r="B58" s="1"/>
      <c r="F58" s="30"/>
      <c r="G58" s="30"/>
      <c r="H58" s="30"/>
      <c r="I58" s="30"/>
    </row>
    <row r="59" spans="1:12" x14ac:dyDescent="0.3">
      <c r="A59" s="1"/>
      <c r="B59" s="1"/>
      <c r="F59" s="30"/>
      <c r="G59" s="34"/>
      <c r="H59" s="30"/>
      <c r="I59" s="30"/>
    </row>
    <row r="60" spans="1:12" x14ac:dyDescent="0.3">
      <c r="A60" s="1"/>
      <c r="B60" s="1"/>
      <c r="F60" s="30"/>
      <c r="G60" s="30"/>
      <c r="H60" s="30"/>
      <c r="I60" s="30"/>
    </row>
    <row r="61" spans="1:12" x14ac:dyDescent="0.3">
      <c r="A61" s="1"/>
      <c r="B61" s="1"/>
      <c r="F61" s="30"/>
      <c r="G61" s="30"/>
      <c r="H61" s="30"/>
      <c r="I61" s="30"/>
    </row>
    <row r="62" spans="1:12" x14ac:dyDescent="0.3">
      <c r="A62" s="1"/>
      <c r="B62" s="1"/>
      <c r="F62" s="30"/>
      <c r="G62" s="30"/>
      <c r="H62" s="30"/>
      <c r="I62" s="30"/>
    </row>
    <row r="63" spans="1:12" x14ac:dyDescent="0.3">
      <c r="A63" s="1"/>
      <c r="B63" s="1"/>
      <c r="F63" s="30"/>
      <c r="G63" s="30"/>
      <c r="H63" s="30"/>
      <c r="I63" s="30"/>
    </row>
    <row r="64" spans="1:12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topLeftCell="A19" workbookViewId="0">
      <selection activeCell="Y12" sqref="Y1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2024-10-14T11:56:15Z</dcterms:modified>
</cp:coreProperties>
</file>