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PL PBB Fort\Lalit Kumar Jain\"/>
    </mc:Choice>
  </mc:AlternateContent>
  <xr:revisionPtr revIDLastSave="0" documentId="13_ncr:1_{C1A63A50-10EA-4B86-BB98-A16E150A4A04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3" i="4" l="1"/>
  <c r="P2" i="4"/>
  <c r="F84" i="23" l="1"/>
  <c r="F23" i="23"/>
  <c r="F10" i="23"/>
  <c r="F11" i="23" s="1"/>
  <c r="F8" i="23"/>
  <c r="F7" i="23"/>
  <c r="F6" i="23"/>
  <c r="F5" i="23"/>
  <c r="F14" i="23" s="1"/>
  <c r="C25" i="23"/>
  <c r="F12" i="23" l="1"/>
  <c r="F13" i="23" s="1"/>
  <c r="F16" i="23" s="1"/>
  <c r="F19" i="23" s="1"/>
  <c r="G31" i="4"/>
  <c r="G29" i="4"/>
  <c r="G28" i="4"/>
  <c r="F20" i="23" l="1"/>
  <c r="F25" i="23"/>
  <c r="F21" i="23"/>
  <c r="C5" i="25"/>
  <c r="C4" i="25"/>
  <c r="C3" i="25"/>
  <c r="B2" i="4"/>
  <c r="C2" i="4" s="1"/>
  <c r="B3" i="4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1" i="23" l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<sst xmlns="http://schemas.openxmlformats.org/spreadsheetml/2006/main" count="134" uniqueCount="91">
  <si>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</si>
  <si>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</si>
  <si>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</si>
  <si>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</si>
  <si>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</si>
  <si>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</si>
  <si>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</si>
  <si>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</si>
  <si>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</si>
  <si>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</si>
  <si>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</si>
  <si>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</si>
  <si>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</si>
  <si>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</si>
  <si>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</si>
  <si>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</si>
  <si>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</si>
  <si>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</si>
  <si>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</si>
  <si>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</si>
  <si>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</si>
  <si>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</si>
  <si>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</si>
  <si>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</si>
  <si>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</si>
  <si>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</si>
  <si>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</si>
  <si>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</si>
  <si>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</si>
  <si>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</si>
  <si>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</si>
  <si>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</si>
  <si>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</si>
  <si>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</si>
  <si>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</si>
  <si>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</si>
  <si>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</si>
  <si>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</si>
  <si>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</si>
  <si>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</si>
  <si>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</si>
  <si>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</si>
  <si>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</si>
  <si>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</si>
  <si>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</si>
  <si>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</si>
  <si>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</si>
  <si>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</si>
  <si>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</si>
  <si>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</si>
  <si>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</si>
  <si>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</si>
  <si>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</si>
  <si>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</si>
  <si>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</si>
  <si>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</si>
  <si>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</si>
  <si>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</si>
  <si>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</si>
  <si>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</si>
  <si>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</si>
  <si>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</si>
  <si>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</si>
  <si>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</si>
  <si>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</si>
  <si>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</si>
  <si>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</si>
  <si>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</si>
  <si>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</si>
  <si>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</si>
  <si>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</si>
  <si>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</si>
  <si>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</si>
  <si>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</si>
  <si>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</si>
  <si>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</si>
  <si>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</si>
  <si>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</si>
  <si>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</si>
  <si>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</si>
  <si>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</si>
  <si>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</si>
  <si>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</si>
  <si>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</si>
  <si>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</t>
  </si>
  <si>
    <t>EXCL AREA</t>
  </si>
  <si>
    <t>TACA</t>
  </si>
  <si>
    <t>IGR-16.08.24</t>
  </si>
  <si>
    <t>IGR-07.08.24</t>
  </si>
  <si>
    <t>IGR-18.07.24</t>
  </si>
  <si>
    <t>IGR-28.06.24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</si>
</sst>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25</xdr:col>
      <xdr:colOff>192244</xdr:colOff>
      <xdr:row>23</xdr:row>
      <xdr:rowOff>143480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5C5708-6205-4362-8606-70223D3C2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2175" y="762000"/>
          <a:ext cx="12498544" cy="4334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E086E6-5C52-41F1-89E5-8CFF87D03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235A0D-DA1A-4357-ABC4-08BFA529C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7FCD90-D937-4B58-BA93-2DAE1B883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C1D466-0936-424F-A298-0A8EDA394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29802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9221E4-3D20-47F0-8DCC-8581934AC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792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825DEE-7C03-4C7D-8474-703D35C44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859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29770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718BC1-7271-4A0B-BE21-B295AB927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4170" cy="88023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2200D8-5C79-436A-8A91-1EF06D90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G5" sqref="G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I28" sqref="I2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36000</v>
      </c>
      <c r="D3" s="22" t="s">
        <v>75</v>
      </c>
      <c r="E3" s="6" t="s">
        <v>83</v>
      </c>
      <c r="F3" s="19">
        <v>36500</v>
      </c>
      <c r="G3" s="22" t="s">
        <v>75</v>
      </c>
      <c r="H3" s="6" t="s">
        <v>83</v>
      </c>
    </row>
    <row r="4" spans="1:8" ht="30" x14ac:dyDescent="0.25">
      <c r="A4" s="21" t="s">
        <v>14</v>
      </c>
      <c r="B4" s="18"/>
      <c r="C4" s="19">
        <v>3000</v>
      </c>
      <c r="D4" s="22"/>
      <c r="F4" s="19">
        <v>3000</v>
      </c>
      <c r="G4" s="22"/>
    </row>
    <row r="5" spans="1:8" x14ac:dyDescent="0.25">
      <c r="A5" s="15" t="s">
        <v>15</v>
      </c>
      <c r="B5" s="18"/>
      <c r="C5" s="19">
        <f>C3-C4</f>
        <v>33000</v>
      </c>
      <c r="D5" s="22"/>
      <c r="F5" s="19">
        <f>F3-F4</f>
        <v>33500</v>
      </c>
      <c r="G5" s="22"/>
    </row>
    <row r="6" spans="1:8" x14ac:dyDescent="0.25">
      <c r="A6" s="15" t="s">
        <v>16</v>
      </c>
      <c r="B6" s="18"/>
      <c r="C6" s="19">
        <f>C4</f>
        <v>3000</v>
      </c>
      <c r="D6" s="22"/>
      <c r="F6" s="19">
        <f>F4</f>
        <v>3000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2024</v>
      </c>
      <c r="F7" s="24">
        <f>G7-G8</f>
        <v>0</v>
      </c>
      <c r="G7" s="24">
        <v>2024</v>
      </c>
    </row>
    <row r="8" spans="1:8" x14ac:dyDescent="0.25">
      <c r="A8" s="15" t="s">
        <v>18</v>
      </c>
      <c r="B8" s="23"/>
      <c r="C8" s="24">
        <f>C9-C7</f>
        <v>60</v>
      </c>
      <c r="D8" s="24">
        <v>2024</v>
      </c>
      <c r="F8" s="24">
        <f>F9-F7</f>
        <v>60</v>
      </c>
      <c r="G8" s="24">
        <v>2024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3000</v>
      </c>
      <c r="D13" s="22"/>
      <c r="F13" s="19">
        <f>F6-F12</f>
        <v>3000</v>
      </c>
      <c r="G13" s="22"/>
    </row>
    <row r="14" spans="1:8" x14ac:dyDescent="0.25">
      <c r="A14" s="15" t="s">
        <v>15</v>
      </c>
      <c r="B14" s="18"/>
      <c r="C14" s="19">
        <f>C5</f>
        <v>33000</v>
      </c>
      <c r="D14" s="22"/>
      <c r="F14" s="19">
        <f>F5</f>
        <v>33500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36000</v>
      </c>
      <c r="D16" s="22"/>
      <c r="F16" s="20">
        <f>F14+F13</f>
        <v>36500</v>
      </c>
      <c r="G16" s="22"/>
    </row>
    <row r="17" spans="1:8" x14ac:dyDescent="0.25">
      <c r="B17" s="23"/>
      <c r="C17" s="24"/>
      <c r="D17" s="24"/>
      <c r="F17" s="24"/>
      <c r="G17" s="24"/>
    </row>
    <row r="18" spans="1:8" x14ac:dyDescent="0.25">
      <c r="A18" s="71" t="str">
        <f>E3</f>
        <v>ACA</v>
      </c>
      <c r="B18" s="7"/>
      <c r="C18" s="29">
        <v>844</v>
      </c>
      <c r="D18" s="24"/>
      <c r="F18" s="29">
        <v>844</v>
      </c>
      <c r="G18" s="24"/>
    </row>
    <row r="19" spans="1:8" x14ac:dyDescent="0.25">
      <c r="A19" s="15" t="s">
        <v>73</v>
      </c>
      <c r="B19" s="6"/>
      <c r="C19" s="30">
        <f>C18*C16</f>
        <v>30384000</v>
      </c>
      <c r="D19" s="72"/>
      <c r="E19" s="65"/>
      <c r="F19" s="30">
        <f>F18*F16</f>
        <v>30806000</v>
      </c>
      <c r="G19" s="72"/>
      <c r="H19" s="65"/>
    </row>
    <row r="20" spans="1:8" x14ac:dyDescent="0.25">
      <c r="A20" s="15" t="s">
        <v>24</v>
      </c>
      <c r="C20" s="31">
        <f>C19*98%</f>
        <v>29776320</v>
      </c>
      <c r="D20" s="30"/>
      <c r="E20" s="65"/>
      <c r="F20" s="31">
        <f>F19*98%</f>
        <v>30189880</v>
      </c>
      <c r="G20" s="30"/>
      <c r="H20" s="65"/>
    </row>
    <row r="21" spans="1:8" x14ac:dyDescent="0.25">
      <c r="A21" s="15" t="s">
        <v>25</v>
      </c>
      <c r="C21" s="31">
        <f>C19*80%</f>
        <v>24307200</v>
      </c>
      <c r="D21" s="31"/>
      <c r="E21" s="65"/>
      <c r="F21" s="31">
        <f>F19*80%</f>
        <v>24644800</v>
      </c>
      <c r="G21" s="31"/>
      <c r="H21" s="65"/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2532000</v>
      </c>
      <c r="D23" s="34"/>
      <c r="F23" s="34">
        <f>F4*F18</f>
        <v>2532000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C19*0.03/12</f>
        <v>75960</v>
      </c>
      <c r="D25" s="31"/>
      <c r="E25" s="31"/>
      <c r="F25" s="31">
        <f>F19*0.03/12</f>
        <v>77015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V23" sqref="V2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843</v>
      </c>
      <c r="C2" s="4">
        <f t="shared" ref="C2:C16" si="1">B2*1.2</f>
        <v>1011.5999999999999</v>
      </c>
      <c r="D2" s="4">
        <f t="shared" ref="D2:D16" si="2">C2*1.2</f>
        <v>1213.9199999999998</v>
      </c>
      <c r="E2" s="5">
        <f t="shared" ref="E2:E16" si="3">R2</f>
        <v>29300000</v>
      </c>
      <c r="F2" s="74">
        <f t="shared" ref="F2:F15" si="4">ROUND((E2/B2),0)</f>
        <v>34757</v>
      </c>
      <c r="G2" s="74">
        <f t="shared" ref="G2:G15" si="5">ROUND((E2/C2),0)</f>
        <v>28964</v>
      </c>
      <c r="H2" s="74">
        <f t="shared" ref="H2:H15" si="6">ROUND((E2/D2),0)</f>
        <v>24137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3" si="9">O2/1.2</f>
        <v>0</v>
      </c>
      <c r="Q2" s="7">
        <v>843</v>
      </c>
      <c r="R2" s="75">
        <v>29300000</v>
      </c>
      <c r="S2" s="75" t="s">
        <v>87</v>
      </c>
    </row>
    <row r="3" spans="1:19" x14ac:dyDescent="0.25">
      <c r="A3" s="4">
        <v>2</v>
      </c>
      <c r="B3" s="4">
        <f t="shared" si="0"/>
        <v>843</v>
      </c>
      <c r="C3" s="4">
        <f t="shared" si="1"/>
        <v>1011.5999999999999</v>
      </c>
      <c r="D3" s="4">
        <f t="shared" si="2"/>
        <v>1213.9199999999998</v>
      </c>
      <c r="E3" s="5">
        <f t="shared" si="3"/>
        <v>30000000</v>
      </c>
      <c r="F3" s="74">
        <f t="shared" si="4"/>
        <v>35587</v>
      </c>
      <c r="G3" s="74">
        <f t="shared" si="5"/>
        <v>29656</v>
      </c>
      <c r="H3" s="74">
        <f t="shared" si="6"/>
        <v>24713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843</v>
      </c>
      <c r="R3" s="75">
        <v>30000000</v>
      </c>
      <c r="S3" s="75" t="s">
        <v>88</v>
      </c>
    </row>
    <row r="4" spans="1:19" x14ac:dyDescent="0.25">
      <c r="A4" s="4">
        <v>3</v>
      </c>
      <c r="B4" s="4">
        <f t="shared" si="0"/>
        <v>859</v>
      </c>
      <c r="C4" s="4">
        <f t="shared" si="1"/>
        <v>1030.8</v>
      </c>
      <c r="D4" s="4">
        <f t="shared" si="2"/>
        <v>1236.9599999999998</v>
      </c>
      <c r="E4" s="5">
        <f t="shared" si="3"/>
        <v>29250000</v>
      </c>
      <c r="F4" s="76">
        <f t="shared" si="4"/>
        <v>34051</v>
      </c>
      <c r="G4" s="76">
        <f t="shared" si="5"/>
        <v>28376</v>
      </c>
      <c r="H4" s="76">
        <f t="shared" si="6"/>
        <v>23647</v>
      </c>
      <c r="I4" s="76">
        <f t="shared" si="7"/>
        <v>0</v>
      </c>
      <c r="J4" s="76">
        <f t="shared" si="8"/>
        <v>0</v>
      </c>
      <c r="K4" s="77"/>
      <c r="L4" s="77"/>
      <c r="M4" s="77"/>
      <c r="N4" s="77"/>
      <c r="O4" s="77">
        <v>0</v>
      </c>
      <c r="P4" s="77">
        <f t="shared" ref="P2:P10" si="10">O4/1.2</f>
        <v>0</v>
      </c>
      <c r="Q4" s="77">
        <v>859</v>
      </c>
      <c r="R4" s="78">
        <v>29250000</v>
      </c>
      <c r="S4" s="78" t="s">
        <v>89</v>
      </c>
    </row>
    <row r="5" spans="1:19" x14ac:dyDescent="0.25">
      <c r="A5" s="4">
        <v>4</v>
      </c>
      <c r="B5" s="4">
        <f t="shared" si="0"/>
        <v>843</v>
      </c>
      <c r="C5" s="4">
        <f t="shared" si="1"/>
        <v>1011.5999999999999</v>
      </c>
      <c r="D5" s="4">
        <f t="shared" si="2"/>
        <v>1213.9199999999998</v>
      </c>
      <c r="E5" s="5">
        <f t="shared" si="3"/>
        <v>30400000</v>
      </c>
      <c r="F5" s="76">
        <f t="shared" si="4"/>
        <v>36062</v>
      </c>
      <c r="G5" s="76">
        <f t="shared" si="5"/>
        <v>30051</v>
      </c>
      <c r="H5" s="76">
        <f t="shared" si="6"/>
        <v>25043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f t="shared" si="10"/>
        <v>0</v>
      </c>
      <c r="Q5" s="77">
        <v>843</v>
      </c>
      <c r="R5" s="78">
        <v>30400000</v>
      </c>
      <c r="S5" s="78" t="s">
        <v>90</v>
      </c>
    </row>
    <row r="6" spans="1:19" x14ac:dyDescent="0.25">
      <c r="A6" s="4">
        <v>5</v>
      </c>
      <c r="B6" s="4">
        <f t="shared" si="0"/>
        <v>853</v>
      </c>
      <c r="C6" s="4">
        <f t="shared" si="1"/>
        <v>1023.5999999999999</v>
      </c>
      <c r="D6" s="4">
        <f t="shared" si="2"/>
        <v>1228.32</v>
      </c>
      <c r="E6" s="5">
        <f t="shared" si="3"/>
        <v>30600000</v>
      </c>
      <c r="F6" s="74">
        <f t="shared" si="4"/>
        <v>35873</v>
      </c>
      <c r="G6" s="74">
        <f t="shared" si="5"/>
        <v>29894</v>
      </c>
      <c r="H6" s="74">
        <f t="shared" si="6"/>
        <v>24912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853</v>
      </c>
      <c r="R6" s="75">
        <v>30600000</v>
      </c>
      <c r="S6" s="2"/>
    </row>
    <row r="7" spans="1:19" x14ac:dyDescent="0.25">
      <c r="A7" s="4">
        <v>6</v>
      </c>
      <c r="B7" s="4">
        <f t="shared" si="0"/>
        <v>840</v>
      </c>
      <c r="C7" s="4">
        <f t="shared" si="1"/>
        <v>1008</v>
      </c>
      <c r="D7" s="4">
        <f t="shared" si="2"/>
        <v>1209.5999999999999</v>
      </c>
      <c r="E7" s="5">
        <f t="shared" si="3"/>
        <v>29900000</v>
      </c>
      <c r="F7" s="76">
        <f t="shared" si="4"/>
        <v>35595</v>
      </c>
      <c r="G7" s="76">
        <f t="shared" si="5"/>
        <v>29663</v>
      </c>
      <c r="H7" s="76">
        <f t="shared" si="6"/>
        <v>24719</v>
      </c>
      <c r="I7" s="76">
        <f t="shared" si="7"/>
        <v>0</v>
      </c>
      <c r="J7" s="76">
        <f t="shared" si="8"/>
        <v>0</v>
      </c>
      <c r="K7" s="77"/>
      <c r="L7" s="77"/>
      <c r="M7" s="77"/>
      <c r="N7" s="77"/>
      <c r="O7" s="77">
        <v>0</v>
      </c>
      <c r="P7" s="77">
        <f t="shared" si="10"/>
        <v>0</v>
      </c>
      <c r="Q7" s="77">
        <v>840</v>
      </c>
      <c r="R7" s="78">
        <v>29900000</v>
      </c>
      <c r="S7" s="2"/>
    </row>
    <row r="8" spans="1:19" x14ac:dyDescent="0.25">
      <c r="A8" s="4">
        <v>7</v>
      </c>
      <c r="B8" s="4">
        <f t="shared" si="0"/>
        <v>829</v>
      </c>
      <c r="C8" s="4">
        <f t="shared" si="1"/>
        <v>994.8</v>
      </c>
      <c r="D8" s="4">
        <f t="shared" si="2"/>
        <v>1193.76</v>
      </c>
      <c r="E8" s="5">
        <f t="shared" si="3"/>
        <v>32100000</v>
      </c>
      <c r="F8" s="74">
        <f t="shared" si="4"/>
        <v>38721</v>
      </c>
      <c r="G8" s="74">
        <f t="shared" si="5"/>
        <v>32268</v>
      </c>
      <c r="H8" s="74">
        <f t="shared" si="6"/>
        <v>26890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829</v>
      </c>
      <c r="R8" s="75">
        <v>32100000</v>
      </c>
      <c r="S8" s="2"/>
    </row>
    <row r="9" spans="1:19" x14ac:dyDescent="0.25">
      <c r="A9" s="4">
        <v>8</v>
      </c>
      <c r="B9" s="4">
        <f t="shared" si="0"/>
        <v>829</v>
      </c>
      <c r="C9" s="4">
        <f t="shared" si="1"/>
        <v>994.8</v>
      </c>
      <c r="D9" s="4">
        <f t="shared" si="2"/>
        <v>1193.76</v>
      </c>
      <c r="E9" s="5">
        <f t="shared" si="3"/>
        <v>31500000</v>
      </c>
      <c r="F9" s="76">
        <f t="shared" si="4"/>
        <v>37998</v>
      </c>
      <c r="G9" s="76">
        <f t="shared" si="5"/>
        <v>31665</v>
      </c>
      <c r="H9" s="76">
        <f t="shared" si="6"/>
        <v>26387</v>
      </c>
      <c r="I9" s="76">
        <f t="shared" si="7"/>
        <v>0</v>
      </c>
      <c r="J9" s="76">
        <f t="shared" si="8"/>
        <v>0</v>
      </c>
      <c r="K9" s="77"/>
      <c r="L9" s="77"/>
      <c r="M9" s="77"/>
      <c r="N9" s="77"/>
      <c r="O9" s="77">
        <v>0</v>
      </c>
      <c r="P9" s="77">
        <f t="shared" si="10"/>
        <v>0</v>
      </c>
      <c r="Q9" s="77">
        <v>829</v>
      </c>
      <c r="R9" s="78">
        <v>31500000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ref="Q2:Q10" si="11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84</v>
      </c>
      <c r="G26" s="52">
        <v>778</v>
      </c>
    </row>
    <row r="27" spans="1:19" s="10" customFormat="1" x14ac:dyDescent="0.25">
      <c r="F27" s="52" t="s">
        <v>85</v>
      </c>
      <c r="G27" s="52">
        <v>66</v>
      </c>
    </row>
    <row r="28" spans="1:19" s="10" customFormat="1" x14ac:dyDescent="0.25">
      <c r="C28" s="67" t="s">
        <v>74</v>
      </c>
      <c r="D28" s="67"/>
      <c r="F28" s="52" t="s">
        <v>86</v>
      </c>
      <c r="G28" s="52">
        <f>SUM(G26:G27)</f>
        <v>844</v>
      </c>
    </row>
    <row r="29" spans="1:19" s="10" customFormat="1" x14ac:dyDescent="0.25">
      <c r="C29" s="67" t="s">
        <v>1</v>
      </c>
      <c r="D29" s="67">
        <v>29838446</v>
      </c>
      <c r="F29" s="52" t="s">
        <v>71</v>
      </c>
      <c r="G29" s="52">
        <f>G28*1.1</f>
        <v>928.40000000000009</v>
      </c>
      <c r="H29" s="10">
        <f>G29/G28</f>
        <v>1.1000000000000001</v>
      </c>
    </row>
    <row r="30" spans="1:19" s="10" customFormat="1" x14ac:dyDescent="0.25">
      <c r="F30" s="52" t="s">
        <v>72</v>
      </c>
      <c r="G30" s="52">
        <v>36000</v>
      </c>
    </row>
    <row r="31" spans="1:19" s="10" customFormat="1" x14ac:dyDescent="0.25">
      <c r="C31" s="70"/>
      <c r="D31" s="70"/>
      <c r="F31" s="70" t="s">
        <v>73</v>
      </c>
      <c r="G31" s="70">
        <f>G30*G28</f>
        <v>30384000</v>
      </c>
      <c r="H31" s="10">
        <f>G31/D29</f>
        <v>1.0182835929190146</v>
      </c>
    </row>
    <row r="32" spans="1:19" s="10" customFormat="1" x14ac:dyDescent="0.25">
      <c r="C32" s="70"/>
      <c r="D32" s="70"/>
      <c r="F32" s="70" t="s">
        <v>24</v>
      </c>
      <c r="G32" s="70">
        <f>G31*90%</f>
        <v>27345600</v>
      </c>
    </row>
    <row r="33" spans="3:7" s="10" customFormat="1" x14ac:dyDescent="0.25">
      <c r="C33" s="70"/>
      <c r="D33" s="70"/>
      <c r="F33" s="70" t="s">
        <v>25</v>
      </c>
      <c r="G33" s="70">
        <f>G31*80%</f>
        <v>24307200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2024-10-01T06:58:53Z</dcterms:modified>
</cp:coreProperties>
</file>