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Anil Gangadhar Pandit  - SBI\"/>
    </mc:Choice>
  </mc:AlternateContent>
  <xr:revisionPtr revIDLastSave="0" documentId="13_ncr:1_{61E6C1D1-9602-4ABC-B91F-E1A758F5914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T16" i="20" l="1"/>
  <c r="Y14" i="18"/>
  <c r="P6" i="4" l="1"/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B6" i="4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<sst xmlns="http://schemas.openxmlformats.org/spreadsheetml/2006/main" count="51" uniqueCount="44">
  <si>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</si>
  <si>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</si>
  <si>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</si>
  <si>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</si>
  <si>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</si>
  <si>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</si>
  <si>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</si>
  <si>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</si>
  <si>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</si>
  <si>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</si>
  <si>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</si>
  <si>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</si>
  <si>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</si>
  <si>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</si>
  <si>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</si>
  <si>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</si>
  <si>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</si>
  <si>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</si>
  <si>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</si>
  <si>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</si>
  <si>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</si>
  <si>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</si>
  <si>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</si>
  <si>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</si>
  <si>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</si>
  <si>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</si>
  <si>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</si>
  <si>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</si>
  <si>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</si>
  <si>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</si>
  <si>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</si>
  <si>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</si>
  <si>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</si>
  <si>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</si>
  <si>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</si>
  <si>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</si>
  <si>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</si>
  <si>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</si>
  <si>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Wagle Ind. Est. Branch ) - Mr. Anil Gangadhar Pandit &amp; Mrs. Archita Anil Pandit</t>
  </si>
  <si>
    <t>Agree BUA</t>
  </si>
  <si>
    <t>As per OC</t>
  </si>
  <si>
    <t>Agree CA</t>
  </si>
  <si>
    <t>rate on BUA</t>
  </si>
  <si>
    <t>Same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</si>
</sst>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42</xdr:row>
      <xdr:rowOff>143948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EA363-6F3F-460E-8B2F-8406C353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6877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6E7EC4-63E6-456A-A216-14E8AFF23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9923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334613</xdr:colOff>
      <xdr:row>39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8F5AF-37A4-475E-8E7D-2E994EACA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8869013" cy="71447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40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FC5193-7CC8-43A4-ADF4-CF5A72D7B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75829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DA100B-B308-4463-A1EC-384998BC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47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F5C978-6D70-4641-B3A3-6B7DBF06E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7916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246EE-E610-4A35-A50E-6CCAC658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7563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38</xdr:row>
      <xdr:rowOff>19990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575125-BA25-44EA-83B5-49148C303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735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38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1BA4C6-37ED-45CC-A830-CE671CB8F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60396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33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CE1C99-665F-4DD6-968E-BCC15568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62969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7679B-9A19-41AF-9F93-BB9250AD2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3638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35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72CBE-7F6A-4120-B031-1652BD2C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6207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765FF1-7585-4414-AB26-88FE0D5B9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3" sqref="U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383.33333333333337</v>
      </c>
      <c r="C3" s="4">
        <f>B3*1.2</f>
        <v>460.00000000000006</v>
      </c>
      <c r="D3" s="4">
        <f t="shared" ref="D3:D14" si="2">C3*1.2</f>
        <v>552</v>
      </c>
      <c r="E3" s="5">
        <f t="shared" ref="E3:E14" si="3">R3</f>
        <v>4200000</v>
      </c>
      <c r="F3" s="9">
        <f t="shared" ref="F3:F14" si="4">ROUND((E3/B3),0)</f>
        <v>10957</v>
      </c>
      <c r="G3" s="9">
        <f t="shared" ref="G3:G14" si="5">ROUND((E3/C3),0)</f>
        <v>9130</v>
      </c>
      <c r="H3" s="9">
        <f t="shared" ref="H3:H14" si="6">ROUND((E3/D3),0)</f>
        <v>7609</v>
      </c>
      <c r="I3" s="4" t="e">
        <f>#REF!</f>
        <v>#REF!</v>
      </c>
      <c r="J3" s="4">
        <f t="shared" ref="J3:J14" si="7">S3</f>
        <v>0</v>
      </c>
      <c r="O3">
        <v>0</v>
      </c>
      <c r="P3">
        <v>460</v>
      </c>
      <c r="Q3">
        <f t="shared" ref="P3:Q14" si="8">P3/1.2</f>
        <v>383.33333333333337</v>
      </c>
      <c r="R3" s="2">
        <v>4200000</v>
      </c>
    </row>
    <row r="4" spans="1:20" x14ac:dyDescent="0.25">
      <c r="A4" s="4">
        <f t="shared" ref="A4:A9" si="9">N4</f>
        <v>0</v>
      </c>
      <c r="B4" s="4">
        <f t="shared" ref="B4:B9" si="10">Q4</f>
        <v>504.16666666666669</v>
      </c>
      <c r="C4" s="4">
        <f t="shared" ref="C4:C9" si="11">B4*1.2</f>
        <v>605</v>
      </c>
      <c r="D4" s="4">
        <f t="shared" ref="D4:D9" si="12">C4*1.2</f>
        <v>726</v>
      </c>
      <c r="E4" s="5">
        <f t="shared" ref="E4:E9" si="13">R4</f>
        <v>8200000</v>
      </c>
      <c r="F4" s="9">
        <f t="shared" ref="F4:F9" si="14">ROUND((E4/B4),0)</f>
        <v>16264</v>
      </c>
      <c r="G4" s="9">
        <f t="shared" ref="G4:G9" si="15">ROUND((E4/C4),0)</f>
        <v>13554</v>
      </c>
      <c r="H4" s="9">
        <f t="shared" ref="H4:H9" si="16">ROUND((E4/D4),0)</f>
        <v>11295</v>
      </c>
      <c r="I4" s="4" t="e">
        <f>#REF!</f>
        <v>#REF!</v>
      </c>
      <c r="J4" s="4">
        <f t="shared" ref="J4:J9" si="17">S4</f>
        <v>0</v>
      </c>
      <c r="O4">
        <v>0</v>
      </c>
      <c r="P4">
        <v>605</v>
      </c>
      <c r="Q4">
        <f t="shared" ref="Q4:Q9" si="18">P4/1.2</f>
        <v>504.16666666666669</v>
      </c>
      <c r="R4" s="2">
        <v>8200000</v>
      </c>
    </row>
    <row r="5" spans="1:20" s="46" customFormat="1" x14ac:dyDescent="0.25">
      <c r="A5" s="44">
        <f t="shared" si="9"/>
        <v>0</v>
      </c>
      <c r="B5" s="44">
        <f t="shared" si="10"/>
        <v>355</v>
      </c>
      <c r="C5" s="44">
        <f t="shared" si="11"/>
        <v>426</v>
      </c>
      <c r="D5" s="44">
        <f t="shared" si="12"/>
        <v>511.2</v>
      </c>
      <c r="E5" s="45">
        <f t="shared" si="13"/>
        <v>6771000</v>
      </c>
      <c r="F5" s="44">
        <f t="shared" si="14"/>
        <v>19073</v>
      </c>
      <c r="G5" s="44">
        <f t="shared" si="15"/>
        <v>15894</v>
      </c>
      <c r="H5" s="44">
        <f t="shared" si="16"/>
        <v>13245</v>
      </c>
      <c r="I5" s="44" t="e">
        <f>#REF!</f>
        <v>#REF!</v>
      </c>
      <c r="J5" s="44">
        <f t="shared" si="17"/>
        <v>0</v>
      </c>
      <c r="O5" s="46">
        <v>0</v>
      </c>
      <c r="P5" s="46">
        <v>426</v>
      </c>
      <c r="Q5" s="46">
        <f t="shared" si="18"/>
        <v>355</v>
      </c>
      <c r="R5" s="47">
        <v>6771000</v>
      </c>
    </row>
    <row r="6" spans="1:20" x14ac:dyDescent="0.25">
      <c r="A6" s="4">
        <f t="shared" si="9"/>
        <v>0</v>
      </c>
      <c r="B6" s="4">
        <f t="shared" si="10"/>
        <v>393</v>
      </c>
      <c r="C6" s="4">
        <f t="shared" si="11"/>
        <v>471.59999999999997</v>
      </c>
      <c r="D6" s="4">
        <f t="shared" si="12"/>
        <v>565.91999999999996</v>
      </c>
      <c r="E6" s="5">
        <f t="shared" si="13"/>
        <v>6200000</v>
      </c>
      <c r="F6" s="9">
        <f t="shared" si="14"/>
        <v>15776</v>
      </c>
      <c r="G6" s="9">
        <f t="shared" si="15"/>
        <v>13147</v>
      </c>
      <c r="H6" s="9">
        <f t="shared" si="16"/>
        <v>10956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v>393</v>
      </c>
      <c r="R6" s="2">
        <v>6200000</v>
      </c>
    </row>
    <row r="7" spans="1:20" s="46" customFormat="1" x14ac:dyDescent="0.25">
      <c r="A7" s="44">
        <f t="shared" si="9"/>
        <v>0</v>
      </c>
      <c r="B7" s="44">
        <f t="shared" si="10"/>
        <v>475</v>
      </c>
      <c r="C7" s="44">
        <f t="shared" si="11"/>
        <v>570</v>
      </c>
      <c r="D7" s="44">
        <f t="shared" si="12"/>
        <v>684</v>
      </c>
      <c r="E7" s="45">
        <f t="shared" si="13"/>
        <v>8804000</v>
      </c>
      <c r="F7" s="44">
        <f t="shared" si="14"/>
        <v>18535</v>
      </c>
      <c r="G7" s="44">
        <f t="shared" si="15"/>
        <v>15446</v>
      </c>
      <c r="H7" s="44">
        <f t="shared" si="16"/>
        <v>12871</v>
      </c>
      <c r="I7" s="44" t="e">
        <f>#REF!</f>
        <v>#REF!</v>
      </c>
      <c r="J7" s="44">
        <f t="shared" si="17"/>
        <v>0</v>
      </c>
      <c r="O7" s="46">
        <v>0</v>
      </c>
      <c r="P7" s="46">
        <v>570</v>
      </c>
      <c r="Q7" s="46">
        <f t="shared" si="18"/>
        <v>475</v>
      </c>
      <c r="R7" s="47">
        <v>8804000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1100</v>
      </c>
      <c r="C16" s="4">
        <f>B16*1.2</f>
        <v>1320</v>
      </c>
      <c r="D16" s="4">
        <f t="shared" ref="D16:D28" si="34">C16*1.2</f>
        <v>1584</v>
      </c>
      <c r="E16" s="5">
        <f t="shared" ref="E16:E28" si="35">R16</f>
        <v>30000000</v>
      </c>
      <c r="F16" s="9">
        <f t="shared" ref="F16:F28" si="36">ROUND((E16/B16),0)</f>
        <v>27273</v>
      </c>
      <c r="G16" s="9">
        <f t="shared" ref="G16:G28" si="37">ROUND((E16/C16),0)</f>
        <v>22727</v>
      </c>
      <c r="H16" s="9">
        <f t="shared" ref="H16:H28" si="38">ROUND((E16/D16),0)</f>
        <v>18939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1100</v>
      </c>
      <c r="R16" s="2">
        <v>30000000</v>
      </c>
    </row>
    <row r="17" spans="1:24" x14ac:dyDescent="0.25">
      <c r="A17" s="4">
        <f t="shared" si="32"/>
        <v>0</v>
      </c>
      <c r="B17" s="4">
        <f t="shared" si="33"/>
        <v>475</v>
      </c>
      <c r="C17" s="4">
        <f t="shared" ref="C17:C28" si="41">B17*1.2</f>
        <v>570</v>
      </c>
      <c r="D17" s="4">
        <f t="shared" si="34"/>
        <v>684</v>
      </c>
      <c r="E17" s="5">
        <f t="shared" si="35"/>
        <v>9600000</v>
      </c>
      <c r="F17" s="9">
        <f t="shared" si="36"/>
        <v>20211</v>
      </c>
      <c r="G17" s="9">
        <f t="shared" si="37"/>
        <v>16842</v>
      </c>
      <c r="H17" s="9">
        <f t="shared" si="38"/>
        <v>14035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475</v>
      </c>
      <c r="R17" s="2">
        <v>9600000</v>
      </c>
    </row>
    <row r="18" spans="1:24" x14ac:dyDescent="0.25">
      <c r="A18" s="4">
        <f t="shared" si="32"/>
        <v>0</v>
      </c>
      <c r="B18" s="4">
        <f t="shared" si="33"/>
        <v>325</v>
      </c>
      <c r="C18" s="4">
        <f t="shared" si="41"/>
        <v>390</v>
      </c>
      <c r="D18" s="4">
        <f t="shared" si="34"/>
        <v>468</v>
      </c>
      <c r="E18" s="5">
        <f t="shared" si="35"/>
        <v>5100000</v>
      </c>
      <c r="F18" s="9">
        <f t="shared" si="36"/>
        <v>15692</v>
      </c>
      <c r="G18" s="9">
        <f t="shared" si="37"/>
        <v>13077</v>
      </c>
      <c r="H18" s="9">
        <f t="shared" si="38"/>
        <v>10897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325</v>
      </c>
      <c r="R18" s="2">
        <v>5100000</v>
      </c>
    </row>
    <row r="19" spans="1:24" x14ac:dyDescent="0.25">
      <c r="A19" s="4">
        <f t="shared" si="32"/>
        <v>0</v>
      </c>
      <c r="B19" s="4">
        <f t="shared" si="33"/>
        <v>767.5</v>
      </c>
      <c r="C19" s="4">
        <f t="shared" si="41"/>
        <v>921</v>
      </c>
      <c r="D19" s="4">
        <f t="shared" si="34"/>
        <v>1105.2</v>
      </c>
      <c r="E19" s="5">
        <f t="shared" si="35"/>
        <v>12200000</v>
      </c>
      <c r="F19" s="9">
        <f t="shared" si="36"/>
        <v>15896</v>
      </c>
      <c r="G19" s="9">
        <f t="shared" si="37"/>
        <v>13246</v>
      </c>
      <c r="H19" s="9">
        <f t="shared" si="38"/>
        <v>11039</v>
      </c>
      <c r="I19" s="4" t="e">
        <f>#REF!</f>
        <v>#REF!</v>
      </c>
      <c r="J19" s="4" t="str">
        <f t="shared" si="39"/>
        <v>Same Bldg</v>
      </c>
      <c r="O19">
        <v>0</v>
      </c>
      <c r="P19">
        <v>921</v>
      </c>
      <c r="Q19">
        <f t="shared" si="40"/>
        <v>767.5</v>
      </c>
      <c r="R19" s="2">
        <v>12200000</v>
      </c>
      <c r="S19" t="s">
        <v>43</v>
      </c>
    </row>
    <row r="20" spans="1:24" x14ac:dyDescent="0.25">
      <c r="A20" s="4">
        <f t="shared" si="32"/>
        <v>0</v>
      </c>
      <c r="B20" s="4">
        <f t="shared" si="33"/>
        <v>325</v>
      </c>
      <c r="C20" s="4">
        <f t="shared" si="41"/>
        <v>390</v>
      </c>
      <c r="D20" s="4">
        <f t="shared" si="34"/>
        <v>468</v>
      </c>
      <c r="E20" s="5">
        <f t="shared" si="35"/>
        <v>5100000</v>
      </c>
      <c r="F20" s="9">
        <f t="shared" si="36"/>
        <v>15692</v>
      </c>
      <c r="G20" s="9">
        <f t="shared" si="37"/>
        <v>13077</v>
      </c>
      <c r="H20" s="9">
        <f t="shared" si="38"/>
        <v>10897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325</v>
      </c>
      <c r="R20" s="2">
        <v>5100000</v>
      </c>
    </row>
    <row r="21" spans="1:24" x14ac:dyDescent="0.25">
      <c r="A21" s="4">
        <f t="shared" si="32"/>
        <v>0</v>
      </c>
      <c r="B21" s="4">
        <f t="shared" si="33"/>
        <v>450</v>
      </c>
      <c r="C21" s="4">
        <f t="shared" si="41"/>
        <v>540</v>
      </c>
      <c r="D21" s="4">
        <f t="shared" si="34"/>
        <v>648</v>
      </c>
      <c r="E21" s="5">
        <f t="shared" si="35"/>
        <v>8500000</v>
      </c>
      <c r="F21" s="9">
        <f t="shared" si="36"/>
        <v>18889</v>
      </c>
      <c r="G21" s="9">
        <f t="shared" si="37"/>
        <v>15741</v>
      </c>
      <c r="H21" s="9">
        <f t="shared" si="38"/>
        <v>13117</v>
      </c>
      <c r="I21" s="4" t="e">
        <f>#REF!</f>
        <v>#REF!</v>
      </c>
      <c r="J21" s="4">
        <f t="shared" si="39"/>
        <v>0</v>
      </c>
      <c r="O21">
        <v>0</v>
      </c>
      <c r="P21">
        <v>540</v>
      </c>
      <c r="Q21">
        <f t="shared" si="40"/>
        <v>450</v>
      </c>
      <c r="R21" s="2">
        <v>8500000</v>
      </c>
    </row>
    <row r="22" spans="1:24" s="46" customFormat="1" x14ac:dyDescent="0.25">
      <c r="A22" s="44">
        <f t="shared" ref="A22:A24" si="42">N22</f>
        <v>0</v>
      </c>
      <c r="B22" s="44">
        <f t="shared" ref="B22:B24" si="43">Q22</f>
        <v>1251</v>
      </c>
      <c r="C22" s="44">
        <f t="shared" ref="C22:C24" si="44">B22*1.2</f>
        <v>1501.2</v>
      </c>
      <c r="D22" s="44">
        <f t="shared" ref="D22:D24" si="45">C22*1.2</f>
        <v>1801.44</v>
      </c>
      <c r="E22" s="45">
        <f t="shared" ref="E22:E24" si="46">R22</f>
        <v>32500000</v>
      </c>
      <c r="F22" s="44">
        <f t="shared" ref="F22:F24" si="47">ROUND((E22/B22),0)</f>
        <v>25979</v>
      </c>
      <c r="G22" s="44">
        <f t="shared" ref="G22:G24" si="48">ROUND((E22/C22),0)</f>
        <v>21649</v>
      </c>
      <c r="H22" s="44">
        <f t="shared" ref="H22:H24" si="49">ROUND((E22/D22),0)</f>
        <v>18041</v>
      </c>
      <c r="I22" s="44" t="e">
        <f>#REF!</f>
        <v>#REF!</v>
      </c>
      <c r="J22" s="44">
        <f t="shared" ref="J22:J24" si="50">S22</f>
        <v>0</v>
      </c>
      <c r="O22" s="46">
        <v>0</v>
      </c>
      <c r="P22" s="46">
        <f t="shared" ref="P22:P24" si="51">O22/1.2</f>
        <v>0</v>
      </c>
      <c r="Q22" s="46">
        <v>1251</v>
      </c>
      <c r="R22" s="47">
        <v>32500000</v>
      </c>
    </row>
    <row r="23" spans="1:24" s="46" customFormat="1" x14ac:dyDescent="0.25">
      <c r="A23" s="44">
        <f t="shared" si="42"/>
        <v>0</v>
      </c>
      <c r="B23" s="44">
        <f t="shared" si="43"/>
        <v>425</v>
      </c>
      <c r="C23" s="44">
        <f t="shared" si="44"/>
        <v>510</v>
      </c>
      <c r="D23" s="44">
        <f t="shared" si="45"/>
        <v>612</v>
      </c>
      <c r="E23" s="45">
        <f t="shared" si="46"/>
        <v>12000000</v>
      </c>
      <c r="F23" s="44">
        <f t="shared" si="47"/>
        <v>28235</v>
      </c>
      <c r="G23" s="44">
        <f t="shared" si="48"/>
        <v>23529</v>
      </c>
      <c r="H23" s="44">
        <f t="shared" si="49"/>
        <v>19608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si="51"/>
        <v>0</v>
      </c>
      <c r="Q23" s="46">
        <v>425</v>
      </c>
      <c r="R23" s="47">
        <v>12000000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42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2200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17800</v>
      </c>
      <c r="X31" s="22"/>
    </row>
    <row r="32" spans="1:24" ht="15.75" x14ac:dyDescent="0.25">
      <c r="E32" t="s">
        <v>39</v>
      </c>
      <c r="F32" s="7">
        <v>52.95</v>
      </c>
      <c r="G32" s="6">
        <f>F32*10.764</f>
        <v>569.9538</v>
      </c>
      <c r="H32" s="6"/>
      <c r="S32" s="10"/>
      <c r="T32" s="10"/>
      <c r="U32" s="17" t="s">
        <v>16</v>
      </c>
      <c r="V32" s="18"/>
      <c r="W32" s="19">
        <f>W30</f>
        <v>2200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37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23</v>
      </c>
      <c r="X34" s="31">
        <v>1987</v>
      </c>
      <c r="Y34" t="s">
        <v>40</v>
      </c>
    </row>
    <row r="35" spans="5:25" ht="15.75" x14ac:dyDescent="0.25">
      <c r="E35" t="s">
        <v>41</v>
      </c>
      <c r="F35" s="7">
        <v>531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55.5</v>
      </c>
      <c r="X36" s="24"/>
    </row>
    <row r="37" spans="5:25" ht="15.75" x14ac:dyDescent="0.25">
      <c r="U37" s="17"/>
      <c r="V37" s="26"/>
      <c r="W37" s="27">
        <f>W36%</f>
        <v>0.55500000000000005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1221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979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17800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18779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570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10704030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9633627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8563224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1254000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22300.0625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6"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1BE04-6788-4FD2-B0F5-47B2B62D5C7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9" sqref="R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5" sqref="U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1:Y14"/>
  <sheetViews>
    <sheetView topLeftCell="F1" zoomScaleNormal="100" workbookViewId="0">
      <selection activeCell="W23" sqref="W23"/>
    </sheetView>
  </sheetViews>
  <sheetFormatPr defaultRowHeight="15" x14ac:dyDescent="0.25"/>
  <cols>
    <col min="25" max="25" width="20.140625" customWidth="1"/>
  </cols>
  <sheetData>
    <row r="11" spans="25:25" x14ac:dyDescent="0.25">
      <c r="Y11">
        <v>6300000</v>
      </c>
    </row>
    <row r="12" spans="25:25" x14ac:dyDescent="0.25">
      <c r="Y12">
        <v>441000</v>
      </c>
    </row>
    <row r="13" spans="25:25" x14ac:dyDescent="0.25">
      <c r="Y13">
        <v>30000</v>
      </c>
    </row>
    <row r="14" spans="25:25" x14ac:dyDescent="0.25">
      <c r="Y14">
        <f>SUM(Y11:Y13)</f>
        <v>6771000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4" sqref="S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3:T16"/>
  <sheetViews>
    <sheetView zoomScaleNormal="100" workbookViewId="0">
      <selection activeCell="S19" sqref="S19"/>
    </sheetView>
  </sheetViews>
  <sheetFormatPr defaultRowHeight="15" x14ac:dyDescent="0.25"/>
  <cols>
    <col min="20" max="20" width="16.42578125" customWidth="1"/>
  </cols>
  <sheetData>
    <row r="13" spans="20:20" x14ac:dyDescent="0.25">
      <c r="T13">
        <v>8200000</v>
      </c>
    </row>
    <row r="14" spans="20:20" x14ac:dyDescent="0.25">
      <c r="T14">
        <v>574000</v>
      </c>
    </row>
    <row r="15" spans="20:20" x14ac:dyDescent="0.25">
      <c r="T15">
        <v>30000</v>
      </c>
    </row>
    <row r="16" spans="20:20" x14ac:dyDescent="0.25">
      <c r="T16">
        <f>SUM(T13:T15)</f>
        <v>8804000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2024-10-01T12:43:34Z</dcterms:modified>
</cp:coreProperties>
</file>