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September 2024\Urmila Prakash Budhar - SBI\"/>
    </mc:Choice>
  </mc:AlternateContent>
  <xr:revisionPtr revIDLastSave="0" documentId="13_ncr:1_{79D34FA9-355E-4522-A605-3E8E1012383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P18" i="4" l="1"/>
  <c r="R16" i="17"/>
  <c r="T17" i="15"/>
  <c r="S17" i="15"/>
  <c r="U26" i="14"/>
  <c r="G32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A8" i="4"/>
  <c r="P24" i="4"/>
  <c r="Q24" i="4" s="1"/>
  <c r="B24" i="4" s="1"/>
  <c r="C24" i="4" s="1"/>
  <c r="D24" i="4" s="1"/>
  <c r="J24" i="4"/>
  <c r="I24" i="4"/>
  <c r="E24" i="4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B6" i="4" s="1"/>
  <c r="C6" i="4" s="1"/>
  <c r="D6" i="4" s="1"/>
  <c r="J6" i="4"/>
  <c r="I6" i="4"/>
  <c r="E6" i="4"/>
  <c r="A6" i="4"/>
  <c r="P5" i="4"/>
  <c r="B5" i="4" s="1"/>
  <c r="C5" i="4" s="1"/>
  <c r="D5" i="4" s="1"/>
  <c r="J5" i="4"/>
  <c r="I5" i="4"/>
  <c r="E5" i="4"/>
  <c r="A5" i="4"/>
  <c r="P4" i="4"/>
  <c r="B4" i="4" s="1"/>
  <c r="C4" i="4" s="1"/>
  <c r="D4" i="4" s="1"/>
  <c r="J4" i="4"/>
  <c r="I4" i="4"/>
  <c r="E4" i="4"/>
  <c r="A4" i="4"/>
  <c r="H24" i="4" l="1"/>
  <c r="H8" i="4"/>
  <c r="F8" i="4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B20" i="4" s="1"/>
  <c r="C20" i="4" s="1"/>
  <c r="J20" i="4"/>
  <c r="I20" i="4"/>
  <c r="E20" i="4"/>
  <c r="A20" i="4"/>
  <c r="Q19" i="4"/>
  <c r="B19" i="4" s="1"/>
  <c r="C19" i="4" s="1"/>
  <c r="D19" i="4" s="1"/>
  <c r="J19" i="4"/>
  <c r="I19" i="4"/>
  <c r="E19" i="4"/>
  <c r="A19" i="4"/>
  <c r="B18" i="4"/>
  <c r="C18" i="4" s="1"/>
  <c r="D18" i="4" s="1"/>
  <c r="J18" i="4"/>
  <c r="I18" i="4"/>
  <c r="E18" i="4"/>
  <c r="A18" i="4"/>
  <c r="Q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<sst xmlns="http://schemas.openxmlformats.org/spreadsheetml/2006/main" count="49" uniqueCount="43">
  <si>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</si>
  <si>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</si>
  <si>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</si>
  <si>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</si>
  <si>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</si>
  <si>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</si>
  <si>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</si>
  <si>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</si>
  <si>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</si>
  <si>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</si>
  <si>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</si>
  <si>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</si>
  <si>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</si>
  <si>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</si>
  <si>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</si>
  <si>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</si>
  <si>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</si>
  <si>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</si>
  <si>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</si>
  <si>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</si>
  <si>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</si>
  <si>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</si>
  <si>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</si>
  <si>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</si>
  <si>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</si>
  <si>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</si>
  <si>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</si>
  <si>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</si>
  <si>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</si>
  <si>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</si>
  <si>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</si>
  <si>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</si>
  <si>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</si>
  <si>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</si>
  <si>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</si>
  <si>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</si>
  <si>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</si>
  <si>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</si>
  <si>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</si>
  <si>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</si>
  <si>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>as per Rera Cert</t>
  </si>
  <si>
    <t>State Bank Of India ( RACPC Kalyan ) - Urmila Prakash Budhar</t>
  </si>
  <si>
    <t xml:space="preserve">FMV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</si>
</sst>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" fillId="2" borderId="0" xfId="0" applyNumberFormat="1" applyFont="1" applyFill="1"/>
    <xf numFmtId="0" fontId="0" fillId="2" borderId="0" xfId="0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125033</xdr:colOff>
      <xdr:row>47</xdr:row>
      <xdr:rowOff>144081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83B42-43B4-4814-8603-316CE197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59433" cy="8640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15</xdr:col>
      <xdr:colOff>182191</xdr:colOff>
      <xdr:row>50</xdr:row>
      <xdr:rowOff>77381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E50866-F58B-4483-A339-C0638EB43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8716591" cy="845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105981</xdr:colOff>
      <xdr:row>44</xdr:row>
      <xdr:rowOff>29722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30E83-0354-4274-A097-2E5076F54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640381" cy="8221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163139</xdr:colOff>
      <xdr:row>41</xdr:row>
      <xdr:rowOff>115333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9EB1F-B74D-4FAB-A67C-B2466320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697539" cy="7401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172665</xdr:colOff>
      <xdr:row>41</xdr:row>
      <xdr:rowOff>48536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06EE2-3131-4828-A286-3A42CF75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8707065" cy="65255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20</xdr:col>
      <xdr:colOff>191718</xdr:colOff>
      <xdr:row>41</xdr:row>
      <xdr:rowOff>39195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8E998B-EB62-4B06-931E-586F32A48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8726118" cy="784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10" zoomScaleNormal="100" workbookViewId="0">
      <selection activeCell="R25" sqref="R25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/>
      <c r="T2"/>
    </row>
    <row r="3" spans="1:20" s="43" customFormat="1" x14ac:dyDescent="0.25">
      <c r="A3" s="41">
        <f t="shared" ref="A3:A14" si="0">N3</f>
        <v>0</v>
      </c>
      <c r="B3" s="41">
        <f t="shared" ref="B3:B14" si="1">Q3</f>
        <v>617</v>
      </c>
      <c r="C3" s="41">
        <f>B3*1.2</f>
        <v>740.4</v>
      </c>
      <c r="D3" s="41">
        <f t="shared" ref="D3:D14" si="2">C3*1.2</f>
        <v>888.4799999999999</v>
      </c>
      <c r="E3" s="42">
        <f t="shared" ref="E3:E14" si="3">R3</f>
        <v>4300200</v>
      </c>
      <c r="F3" s="41">
        <f t="shared" ref="F3:F14" si="4">ROUND((E3/B3),0)</f>
        <v>6970</v>
      </c>
      <c r="G3" s="41">
        <f t="shared" ref="G3:G14" si="5">ROUND((E3/C3),0)</f>
        <v>5808</v>
      </c>
      <c r="H3" s="41">
        <f t="shared" ref="H3:H14" si="6">ROUND((E3/D3),0)</f>
        <v>4840</v>
      </c>
      <c r="I3" s="41" t="e">
        <f>#REF!</f>
        <v>#REF!</v>
      </c>
      <c r="J3" s="41">
        <f t="shared" ref="J3:J14" si="7">S3</f>
        <v>0</v>
      </c>
      <c r="O3" s="43">
        <v>0</v>
      </c>
      <c r="P3" s="43">
        <f t="shared" ref="P3:Q14" si="8">O3/1.2</f>
        <v>0</v>
      </c>
      <c r="Q3" s="43">
        <v>617</v>
      </c>
      <c r="R3" s="44">
        <v>4300200</v>
      </c>
    </row>
    <row r="4" spans="1:20" s="49" customFormat="1" x14ac:dyDescent="0.25">
      <c r="A4" s="9">
        <f t="shared" ref="A4:A9" si="9">N4</f>
        <v>0</v>
      </c>
      <c r="B4" s="9">
        <f t="shared" ref="B4:B9" si="10">Q4</f>
        <v>432</v>
      </c>
      <c r="C4" s="9">
        <f t="shared" ref="C4:C9" si="11">B4*1.2</f>
        <v>518.4</v>
      </c>
      <c r="D4" s="9">
        <f t="shared" ref="D4:D9" si="12">C4*1.2</f>
        <v>622.07999999999993</v>
      </c>
      <c r="E4" s="48">
        <f t="shared" ref="E4:E9" si="13">R4</f>
        <v>2600000</v>
      </c>
      <c r="F4" s="9">
        <f t="shared" ref="F4:F9" si="14">ROUND((E4/B4),0)</f>
        <v>6019</v>
      </c>
      <c r="G4" s="9">
        <f t="shared" ref="G4:G9" si="15">ROUND((E4/C4),0)</f>
        <v>5015</v>
      </c>
      <c r="H4" s="9">
        <f t="shared" ref="H4:H9" si="16">ROUND((E4/D4),0)</f>
        <v>4180</v>
      </c>
      <c r="I4" s="9" t="e">
        <f>#REF!</f>
        <v>#REF!</v>
      </c>
      <c r="J4" s="9">
        <f t="shared" ref="J4:J9" si="17">S4</f>
        <v>0</v>
      </c>
      <c r="O4" s="49">
        <v>0</v>
      </c>
      <c r="P4" s="49">
        <f t="shared" ref="P4:P9" si="18">O4/1.2</f>
        <v>0</v>
      </c>
      <c r="Q4" s="49">
        <v>432</v>
      </c>
      <c r="R4" s="50">
        <v>2600000</v>
      </c>
    </row>
    <row r="5" spans="1:20" x14ac:dyDescent="0.25">
      <c r="A5" s="4">
        <f t="shared" si="9"/>
        <v>0</v>
      </c>
      <c r="B5" s="4">
        <f t="shared" si="10"/>
        <v>432</v>
      </c>
      <c r="C5" s="4">
        <f t="shared" si="11"/>
        <v>518.4</v>
      </c>
      <c r="D5" s="4">
        <f t="shared" si="12"/>
        <v>622.07999999999993</v>
      </c>
      <c r="E5" s="5">
        <f t="shared" si="13"/>
        <v>2523105</v>
      </c>
      <c r="F5" s="9">
        <f t="shared" si="14"/>
        <v>5841</v>
      </c>
      <c r="G5" s="9">
        <f t="shared" si="15"/>
        <v>4867</v>
      </c>
      <c r="H5" s="9">
        <f t="shared" si="16"/>
        <v>4056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v>432</v>
      </c>
      <c r="R5" s="2">
        <v>2523105</v>
      </c>
    </row>
    <row r="6" spans="1:20" s="43" customFormat="1" x14ac:dyDescent="0.25">
      <c r="A6" s="41">
        <f t="shared" si="9"/>
        <v>0</v>
      </c>
      <c r="B6" s="41">
        <f t="shared" si="10"/>
        <v>617</v>
      </c>
      <c r="C6" s="41">
        <f t="shared" si="11"/>
        <v>740.4</v>
      </c>
      <c r="D6" s="41">
        <f t="shared" si="12"/>
        <v>888.4799999999999</v>
      </c>
      <c r="E6" s="42">
        <f t="shared" si="13"/>
        <v>4000000</v>
      </c>
      <c r="F6" s="41">
        <f t="shared" si="14"/>
        <v>6483</v>
      </c>
      <c r="G6" s="41">
        <f t="shared" si="15"/>
        <v>5402</v>
      </c>
      <c r="H6" s="41">
        <f t="shared" si="16"/>
        <v>4502</v>
      </c>
      <c r="I6" s="41" t="e">
        <f>#REF!</f>
        <v>#REF!</v>
      </c>
      <c r="J6" s="41">
        <f t="shared" si="17"/>
        <v>0</v>
      </c>
      <c r="O6" s="43">
        <v>0</v>
      </c>
      <c r="P6" s="43">
        <f t="shared" si="18"/>
        <v>0</v>
      </c>
      <c r="Q6" s="43">
        <v>617</v>
      </c>
      <c r="R6" s="44">
        <v>4000000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ref="Q7:Q9" si="19">P7/1.2</f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9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5" t="s">
        <v>36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0" s="49" customFormat="1" x14ac:dyDescent="0.25">
      <c r="A16" s="9">
        <f t="shared" ref="A16:A28" si="32">N16</f>
        <v>0</v>
      </c>
      <c r="B16" s="9">
        <f t="shared" ref="B16:B28" si="33">Q16</f>
        <v>402</v>
      </c>
      <c r="C16" s="9">
        <f>B16*1.2</f>
        <v>482.4</v>
      </c>
      <c r="D16" s="9">
        <f t="shared" ref="D16:D28" si="34">C16*1.2</f>
        <v>578.88</v>
      </c>
      <c r="E16" s="48">
        <f t="shared" ref="E16:E28" si="35">R16</f>
        <v>2626000</v>
      </c>
      <c r="F16" s="9">
        <f t="shared" ref="F16:F28" si="36">ROUND((E16/B16),0)</f>
        <v>6532</v>
      </c>
      <c r="G16" s="9">
        <f t="shared" ref="G16:G28" si="37">ROUND((E16/C16),0)</f>
        <v>5444</v>
      </c>
      <c r="H16" s="9">
        <f t="shared" ref="H16:H28" si="38">ROUND((E16/D16),0)</f>
        <v>4536</v>
      </c>
      <c r="I16" s="9" t="e">
        <f>#REF!</f>
        <v>#REF!</v>
      </c>
      <c r="J16" s="9">
        <f t="shared" ref="J16:J28" si="39">S16</f>
        <v>0</v>
      </c>
      <c r="O16" s="49">
        <v>0</v>
      </c>
      <c r="P16" s="49">
        <f t="shared" ref="P16:Q28" si="40">O16/1.2</f>
        <v>0</v>
      </c>
      <c r="Q16" s="49">
        <v>402</v>
      </c>
      <c r="R16" s="50">
        <v>2626000</v>
      </c>
    </row>
    <row r="17" spans="1:24" x14ac:dyDescent="0.25">
      <c r="A17" s="4">
        <f t="shared" si="32"/>
        <v>0</v>
      </c>
      <c r="B17" s="4">
        <f t="shared" si="33"/>
        <v>512.5</v>
      </c>
      <c r="C17" s="4">
        <f t="shared" ref="C17:C28" si="41">B17*1.2</f>
        <v>615</v>
      </c>
      <c r="D17" s="4">
        <f t="shared" si="34"/>
        <v>738</v>
      </c>
      <c r="E17" s="5">
        <f t="shared" si="35"/>
        <v>2605000</v>
      </c>
      <c r="F17" s="9">
        <f t="shared" si="36"/>
        <v>5083</v>
      </c>
      <c r="G17" s="9">
        <f t="shared" si="37"/>
        <v>4236</v>
      </c>
      <c r="H17" s="9">
        <f t="shared" si="38"/>
        <v>3530</v>
      </c>
      <c r="I17" s="4" t="e">
        <f>#REF!</f>
        <v>#REF!</v>
      </c>
      <c r="J17" s="4">
        <f t="shared" si="39"/>
        <v>0</v>
      </c>
      <c r="O17">
        <v>0</v>
      </c>
      <c r="P17">
        <v>615</v>
      </c>
      <c r="Q17">
        <f t="shared" si="40"/>
        <v>512.5</v>
      </c>
      <c r="R17" s="2">
        <v>2605000</v>
      </c>
    </row>
    <row r="18" spans="1:24" x14ac:dyDescent="0.25">
      <c r="A18" s="4">
        <f t="shared" si="32"/>
        <v>0</v>
      </c>
      <c r="B18" s="4">
        <f t="shared" si="33"/>
        <v>742</v>
      </c>
      <c r="C18" s="4">
        <f t="shared" si="41"/>
        <v>890.4</v>
      </c>
      <c r="D18" s="4">
        <f t="shared" si="34"/>
        <v>1068.48</v>
      </c>
      <c r="E18" s="5">
        <f t="shared" si="35"/>
        <v>4050000</v>
      </c>
      <c r="F18" s="9">
        <f t="shared" si="36"/>
        <v>5458</v>
      </c>
      <c r="G18" s="9">
        <f t="shared" si="37"/>
        <v>4549</v>
      </c>
      <c r="H18" s="9">
        <f t="shared" si="38"/>
        <v>3790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v>742</v>
      </c>
      <c r="R18" s="2">
        <v>4050000</v>
      </c>
    </row>
    <row r="19" spans="1:24" s="43" customFormat="1" x14ac:dyDescent="0.25">
      <c r="A19" s="41">
        <f t="shared" si="32"/>
        <v>0</v>
      </c>
      <c r="B19" s="41">
        <f t="shared" si="33"/>
        <v>325</v>
      </c>
      <c r="C19" s="41">
        <f t="shared" si="41"/>
        <v>390</v>
      </c>
      <c r="D19" s="41">
        <f t="shared" si="34"/>
        <v>468</v>
      </c>
      <c r="E19" s="42">
        <f t="shared" si="35"/>
        <v>2500000</v>
      </c>
      <c r="F19" s="41">
        <f t="shared" si="36"/>
        <v>7692</v>
      </c>
      <c r="G19" s="41">
        <f t="shared" si="37"/>
        <v>6410</v>
      </c>
      <c r="H19" s="41">
        <f t="shared" si="38"/>
        <v>5342</v>
      </c>
      <c r="I19" s="41" t="e">
        <f>#REF!</f>
        <v>#REF!</v>
      </c>
      <c r="J19" s="41">
        <f t="shared" si="39"/>
        <v>0</v>
      </c>
      <c r="O19" s="43">
        <v>0</v>
      </c>
      <c r="P19" s="43">
        <v>390</v>
      </c>
      <c r="Q19" s="43">
        <f t="shared" si="40"/>
        <v>325</v>
      </c>
      <c r="R19" s="44">
        <v>2500000</v>
      </c>
    </row>
    <row r="20" spans="1:24" x14ac:dyDescent="0.25">
      <c r="A20" s="4">
        <f t="shared" si="32"/>
        <v>0</v>
      </c>
      <c r="B20" s="4">
        <f t="shared" si="33"/>
        <v>565</v>
      </c>
      <c r="C20" s="4">
        <f t="shared" si="41"/>
        <v>678</v>
      </c>
      <c r="D20" s="4">
        <f t="shared" si="34"/>
        <v>813.6</v>
      </c>
      <c r="E20" s="5">
        <f t="shared" si="35"/>
        <v>2500000</v>
      </c>
      <c r="F20" s="9">
        <f t="shared" si="36"/>
        <v>4425</v>
      </c>
      <c r="G20" s="9">
        <f t="shared" si="37"/>
        <v>3687</v>
      </c>
      <c r="H20" s="9">
        <f t="shared" si="38"/>
        <v>3073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v>565</v>
      </c>
      <c r="R20" s="2">
        <v>2500000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7200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4700</v>
      </c>
      <c r="X31" s="22"/>
    </row>
    <row r="32" spans="1:24" ht="15.75" x14ac:dyDescent="0.25">
      <c r="E32" t="s">
        <v>39</v>
      </c>
      <c r="F32" s="7">
        <v>37.36</v>
      </c>
      <c r="G32" s="6">
        <f>F32*10.764</f>
        <v>402.14303999999998</v>
      </c>
      <c r="H32" s="6">
        <v>402</v>
      </c>
      <c r="S32" s="10"/>
      <c r="T32" s="10"/>
      <c r="U32" s="17" t="s">
        <v>16</v>
      </c>
      <c r="V32" s="18"/>
      <c r="W32" s="19">
        <f>W30</f>
        <v>2500</v>
      </c>
      <c r="X32" s="22"/>
    </row>
    <row r="33" spans="7:25" ht="15.75" x14ac:dyDescent="0.25">
      <c r="G33" s="6"/>
      <c r="S33" s="10"/>
      <c r="T33" s="10"/>
      <c r="U33" s="17" t="s">
        <v>17</v>
      </c>
      <c r="V33" s="23"/>
      <c r="W33" s="24">
        <f>X33-X34</f>
        <v>-2</v>
      </c>
      <c r="X33" s="25">
        <v>2024</v>
      </c>
    </row>
    <row r="34" spans="7:25" ht="15.75" x14ac:dyDescent="0.25">
      <c r="S34" s="10"/>
      <c r="T34" s="10"/>
      <c r="U34" s="17" t="s">
        <v>18</v>
      </c>
      <c r="V34" s="23"/>
      <c r="W34" s="24">
        <f>W35-W33</f>
        <v>62</v>
      </c>
      <c r="X34" s="24">
        <v>2026</v>
      </c>
      <c r="Y34" t="s">
        <v>40</v>
      </c>
    </row>
    <row r="35" spans="7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7:25" ht="39" customHeight="1" x14ac:dyDescent="0.25">
      <c r="P36" s="46" t="s">
        <v>41</v>
      </c>
      <c r="Q36" s="46"/>
      <c r="R36" s="46"/>
      <c r="S36" s="46"/>
      <c r="T36" s="47"/>
      <c r="U36" s="21" t="s">
        <v>20</v>
      </c>
      <c r="V36" s="23"/>
      <c r="W36" s="24">
        <f>90*W33/W35</f>
        <v>-3</v>
      </c>
      <c r="X36" s="24"/>
    </row>
    <row r="37" spans="7:25" ht="15.75" x14ac:dyDescent="0.25">
      <c r="U37" s="17"/>
      <c r="V37" s="26"/>
      <c r="W37" s="27">
        <v>0</v>
      </c>
      <c r="X37" s="27"/>
    </row>
    <row r="38" spans="7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7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7:25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4700</v>
      </c>
      <c r="X40" s="22"/>
    </row>
    <row r="41" spans="7:25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7:25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7200</v>
      </c>
      <c r="X42" s="22"/>
    </row>
    <row r="43" spans="7:25" ht="15.75" x14ac:dyDescent="0.25">
      <c r="S43" s="10"/>
      <c r="T43" s="10"/>
      <c r="U43" s="23"/>
      <c r="V43" s="23"/>
      <c r="W43" s="24"/>
      <c r="X43" s="24"/>
    </row>
    <row r="44" spans="7:25" ht="15.75" x14ac:dyDescent="0.25">
      <c r="S44" s="10"/>
      <c r="T44" s="10"/>
      <c r="U44" s="28" t="s">
        <v>37</v>
      </c>
      <c r="V44" s="30"/>
      <c r="W44" s="25">
        <v>402</v>
      </c>
      <c r="X44" s="24"/>
    </row>
    <row r="45" spans="7:25" ht="15.75" x14ac:dyDescent="0.25">
      <c r="P45" s="13" t="s">
        <v>29</v>
      </c>
      <c r="S45" s="10"/>
      <c r="T45" s="11"/>
      <c r="U45" s="17" t="s">
        <v>42</v>
      </c>
      <c r="V45" s="31"/>
      <c r="W45" s="32">
        <f>W42*W44+X46</f>
        <v>2894400</v>
      </c>
      <c r="X45" s="33"/>
    </row>
    <row r="46" spans="7:25" ht="15.75" x14ac:dyDescent="0.25">
      <c r="S46" s="11"/>
      <c r="T46" s="10"/>
      <c r="U46" s="17" t="s">
        <v>24</v>
      </c>
      <c r="V46" s="23"/>
      <c r="W46" s="34">
        <f>W45*0.98</f>
        <v>2836512</v>
      </c>
      <c r="X46" s="35"/>
    </row>
    <row r="47" spans="7:25" ht="15.75" x14ac:dyDescent="0.25">
      <c r="S47" s="10"/>
      <c r="T47" s="10"/>
      <c r="U47" s="17" t="s">
        <v>25</v>
      </c>
      <c r="V47" s="23"/>
      <c r="W47" s="34">
        <f>W45*0.8</f>
        <v>2315520</v>
      </c>
      <c r="X47" s="34"/>
    </row>
    <row r="48" spans="7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1005000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6030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13"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T26:U26"/>
  <sheetViews>
    <sheetView topLeftCell="A6" workbookViewId="0">
      <selection activeCell="W31" sqref="W31"/>
    </sheetView>
  </sheetViews>
  <sheetFormatPr defaultRowHeight="15" x14ac:dyDescent="0.25"/>
  <sheetData>
    <row r="26" spans="20:21" x14ac:dyDescent="0.25">
      <c r="T26">
        <v>57.28</v>
      </c>
      <c r="U26">
        <f>T26*10.764</f>
        <v>616.56191999999999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7"/>
  <sheetViews>
    <sheetView zoomScaleNormal="100" workbookViewId="0">
      <selection activeCell="U26" sqref="U26"/>
    </sheetView>
  </sheetViews>
  <sheetFormatPr defaultRowHeight="15" x14ac:dyDescent="0.25"/>
  <sheetData>
    <row r="2" spans="1:19" x14ac:dyDescent="0.25">
      <c r="A2" s="6"/>
    </row>
    <row r="15" spans="1:19" x14ac:dyDescent="0.25">
      <c r="S15">
        <v>37.36</v>
      </c>
    </row>
    <row r="16" spans="1:19" x14ac:dyDescent="0.25">
      <c r="S16">
        <v>2.75</v>
      </c>
    </row>
    <row r="17" spans="19:20" x14ac:dyDescent="0.25">
      <c r="S17">
        <f>SUM(S15:S16)</f>
        <v>40.11</v>
      </c>
      <c r="T17">
        <f>S17*10.764</f>
        <v>431.74403999999998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Q16:R16"/>
  <sheetViews>
    <sheetView topLeftCell="A7" zoomScaleNormal="100" workbookViewId="0">
      <selection activeCell="S23" sqref="S23"/>
    </sheetView>
  </sheetViews>
  <sheetFormatPr defaultRowHeight="15" x14ac:dyDescent="0.25"/>
  <sheetData>
    <row r="16" spans="17:18" x14ac:dyDescent="0.25">
      <c r="Q16">
        <v>57.28</v>
      </c>
      <c r="R16">
        <f>Q16*10.764</f>
        <v>616.56191999999999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V14" sqref="V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2024-09-28T07:01:32Z</dcterms:modified>
</cp:coreProperties>
</file>