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Bassein Taluka Industrial Estate\Neelam Vaibhav Joshi\"/>
    </mc:Choice>
  </mc:AlternateContent>
  <xr:revisionPtr revIDLastSave="0" documentId="13_ncr:1_{46209C0F-1E95-4EAF-B5E3-12E74A142D0F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9" i="4" l="1"/>
  <c r="P7" i="4"/>
  <c r="G21" i="23" l="1"/>
  <c r="G20" i="23"/>
  <c r="G19" i="23"/>
  <c r="E20" i="23"/>
  <c r="E21" i="23"/>
  <c r="E19" i="23"/>
  <c r="D19" i="23"/>
  <c r="D21" i="23" s="1"/>
  <c r="F84" i="23"/>
  <c r="F23" i="23"/>
  <c r="F7" i="23"/>
  <c r="F10" i="23" s="1"/>
  <c r="F11" i="23" s="1"/>
  <c r="F6" i="23"/>
  <c r="F5" i="23"/>
  <c r="F14" i="23" s="1"/>
  <c r="D20" i="23" l="1"/>
  <c r="F12" i="23"/>
  <c r="F13" i="23" s="1"/>
  <c r="F16" i="23" s="1"/>
  <c r="F19" i="23" s="1"/>
  <c r="H19" i="23" s="1"/>
  <c r="F8" i="23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P8" i="4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F21" i="23" l="1"/>
  <c r="H21" i="23" s="1"/>
  <c r="F20" i="23"/>
  <c r="H20" i="23" s="1"/>
  <c r="F25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<sst xmlns="http://schemas.openxmlformats.org/spreadsheetml/2006/main" count="138" uniqueCount="93">
  <si>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</si>
  <si>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</si>
  <si>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</si>
  <si>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</si>
  <si>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</si>
  <si>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</si>
  <si>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</si>
  <si>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</si>
  <si>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</si>
  <si>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</si>
  <si>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</si>
  <si>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</si>
  <si>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</si>
  <si>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</si>
  <si>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</si>
  <si>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</si>
  <si>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</si>
  <si>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</si>
  <si>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</si>
  <si>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</si>
  <si>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</si>
  <si>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</si>
  <si>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</si>
  <si>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</si>
  <si>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</si>
  <si>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</si>
  <si>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</si>
  <si>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</si>
  <si>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</si>
  <si>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</si>
  <si>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</si>
  <si>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</si>
  <si>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</si>
  <si>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</si>
  <si>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</si>
  <si>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</si>
  <si>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</si>
  <si>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</si>
  <si>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</si>
  <si>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</si>
  <si>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</si>
  <si>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</si>
  <si>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</si>
  <si>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</si>
  <si>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</si>
  <si>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</si>
  <si>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</si>
  <si>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</si>
  <si>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</si>
  <si>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</si>
  <si>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</si>
  <si>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</si>
  <si>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</si>
  <si>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</si>
  <si>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</si>
  <si>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</si>
  <si>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</si>
  <si>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</si>
  <si>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</si>
  <si>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</si>
  <si>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</si>
  <si>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</si>
  <si>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</si>
  <si>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</si>
  <si>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</si>
  <si>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</si>
  <si>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</si>
  <si>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</si>
  <si>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</si>
  <si>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</si>
  <si>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</si>
  <si>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</si>
  <si>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</si>
  <si>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</si>
  <si>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</si>
  <si>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</si>
  <si>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</si>
  <si>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</si>
  <si>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</si>
  <si>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</si>
  <si>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</si>
  <si>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</si>
  <si>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</si>
  <si>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</si>
  <si>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</si>
  <si>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IGR-25.05.23</t>
  </si>
  <si>
    <t>IGR-01.06.23</t>
  </si>
  <si>
    <t>IGR-25.07.23</t>
  </si>
  <si>
    <t>IGR-29.11.23</t>
  </si>
  <si>
    <t>OC-2010</t>
  </si>
  <si>
    <t>Vastukala</t>
  </si>
  <si>
    <t>Yogesh Vankar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</si>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</sst>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" fillId="6" borderId="0" xfId="0" applyFont="1" applyFill="1"/>
    <xf numFmtId="0" fontId="0" fillId="6" borderId="0" xfId="0" applyFill="1"/>
    <xf numFmtId="4" fontId="0" fillId="6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25</xdr:col>
      <xdr:colOff>258929</xdr:colOff>
      <xdr:row>24</xdr:row>
      <xdr:rowOff>29191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EA35D-B8D0-4FEF-8A0D-2A2464FF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762000"/>
          <a:ext cx="12565229" cy="44106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C5DBA0-8F38-44BC-A3F4-68876ED18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217E74-2E7E-47C1-A3B9-3169FE49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4D796F-4210-42CA-969C-9D318D10A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367AD-AE07-41CE-BA43-EF22BB762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69C8A7-2ECF-4B4B-87EA-350C8AA76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354431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DFD25C-7568-49D3-B10B-EE01E6B18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75231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46</xdr:row>
      <xdr:rowOff>10749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60A90A-9468-4EDE-A329-EA6DD4622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8773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B0C40C-56C9-4633-BE96-F5268963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916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F06240-3201-499F-96F6-E6982412E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621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G5" sqref="G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276140.92599999998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305540.92599999998</v>
      </c>
      <c r="D9" s="58" t="s">
        <v>62</v>
      </c>
      <c r="E9" s="59">
        <f>C9/10.764</f>
        <v>28385.444630248978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2010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14</v>
      </c>
      <c r="D13" s="65">
        <f>D12-C13</f>
        <v>86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6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C20" sqref="C2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23500</v>
      </c>
      <c r="D3" s="22" t="s">
        <v>76</v>
      </c>
      <c r="E3" s="6" t="s">
        <v>84</v>
      </c>
      <c r="F3" s="19">
        <v>25000</v>
      </c>
      <c r="G3" s="22" t="s">
        <v>76</v>
      </c>
      <c r="H3" s="6" t="s">
        <v>84</v>
      </c>
    </row>
    <row r="4" spans="1:8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8" x14ac:dyDescent="0.25">
      <c r="A5" s="15" t="s">
        <v>15</v>
      </c>
      <c r="B5" s="18"/>
      <c r="C5" s="19">
        <f>C3-C4</f>
        <v>20800</v>
      </c>
      <c r="D5" s="22"/>
      <c r="F5" s="19">
        <f>F3-F4</f>
        <v>22300</v>
      </c>
      <c r="G5" s="22"/>
    </row>
    <row r="6" spans="1:8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8" x14ac:dyDescent="0.25">
      <c r="A7" s="15" t="s">
        <v>17</v>
      </c>
      <c r="B7" s="23"/>
      <c r="C7" s="24">
        <f>D7-D8</f>
        <v>14</v>
      </c>
      <c r="D7" s="24">
        <v>2024</v>
      </c>
      <c r="F7" s="24">
        <f>G7-G8</f>
        <v>14</v>
      </c>
      <c r="G7" s="24">
        <v>2024</v>
      </c>
    </row>
    <row r="8" spans="1:8" x14ac:dyDescent="0.25">
      <c r="A8" s="15" t="s">
        <v>18</v>
      </c>
      <c r="B8" s="23"/>
      <c r="C8" s="24">
        <f>C9-C7</f>
        <v>46</v>
      </c>
      <c r="D8" s="24">
        <v>2010</v>
      </c>
      <c r="F8" s="24">
        <f>F9-F7</f>
        <v>46</v>
      </c>
      <c r="G8" s="24">
        <v>2010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21</v>
      </c>
      <c r="D10" s="24"/>
      <c r="F10" s="24">
        <f>90*F7/F9</f>
        <v>21</v>
      </c>
      <c r="G10" s="24"/>
    </row>
    <row r="11" spans="1:8" x14ac:dyDescent="0.25">
      <c r="A11" s="15"/>
      <c r="B11" s="25"/>
      <c r="C11" s="26">
        <f>C10%</f>
        <v>0.21</v>
      </c>
      <c r="D11" s="26"/>
      <c r="F11" s="26">
        <f>F10%</f>
        <v>0.21</v>
      </c>
      <c r="G11" s="26"/>
    </row>
    <row r="12" spans="1:8" x14ac:dyDescent="0.25">
      <c r="A12" s="15" t="s">
        <v>21</v>
      </c>
      <c r="B12" s="18"/>
      <c r="C12" s="19">
        <f>C6*C11</f>
        <v>567</v>
      </c>
      <c r="D12" s="22"/>
      <c r="F12" s="19">
        <f>F6*F11</f>
        <v>567</v>
      </c>
      <c r="G12" s="22"/>
    </row>
    <row r="13" spans="1:8" x14ac:dyDescent="0.25">
      <c r="A13" s="15" t="s">
        <v>22</v>
      </c>
      <c r="B13" s="18"/>
      <c r="C13" s="19">
        <f>C6-C12</f>
        <v>2133</v>
      </c>
      <c r="D13" s="22"/>
      <c r="F13" s="19">
        <f>F6-F12</f>
        <v>2133</v>
      </c>
      <c r="G13" s="22"/>
    </row>
    <row r="14" spans="1:8" x14ac:dyDescent="0.25">
      <c r="A14" s="15" t="s">
        <v>15</v>
      </c>
      <c r="B14" s="18"/>
      <c r="C14" s="19">
        <f>C5</f>
        <v>20800</v>
      </c>
      <c r="D14" s="22"/>
      <c r="F14" s="19">
        <f>F5</f>
        <v>22300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22933</v>
      </c>
      <c r="D16" s="22">
        <v>3000</v>
      </c>
      <c r="F16" s="20">
        <f>F14+F13</f>
        <v>24433</v>
      </c>
      <c r="G16" s="22">
        <v>2000</v>
      </c>
    </row>
    <row r="17" spans="1:8" x14ac:dyDescent="0.25">
      <c r="B17" s="23"/>
      <c r="C17" s="24" t="s">
        <v>90</v>
      </c>
      <c r="D17" s="24" t="s">
        <v>92</v>
      </c>
      <c r="F17" s="24" t="s">
        <v>91</v>
      </c>
      <c r="G17" s="24" t="s">
        <v>92</v>
      </c>
    </row>
    <row r="18" spans="1:8" x14ac:dyDescent="0.25">
      <c r="A18" s="71" t="str">
        <f>E3</f>
        <v>ACA</v>
      </c>
      <c r="B18" s="7"/>
      <c r="C18" s="29">
        <v>678</v>
      </c>
      <c r="D18" s="29">
        <v>678</v>
      </c>
      <c r="F18" s="29">
        <v>678</v>
      </c>
      <c r="G18" s="24">
        <v>678</v>
      </c>
    </row>
    <row r="19" spans="1:8" x14ac:dyDescent="0.25">
      <c r="A19" s="15" t="s">
        <v>74</v>
      </c>
      <c r="B19" s="6"/>
      <c r="C19" s="30">
        <f>C18*C16</f>
        <v>15548574</v>
      </c>
      <c r="D19" s="30">
        <f>D18*D16</f>
        <v>2034000</v>
      </c>
      <c r="E19" s="65">
        <f>C19+D19</f>
        <v>17582574</v>
      </c>
      <c r="F19" s="30">
        <f>F18*F16</f>
        <v>16565574</v>
      </c>
      <c r="G19" s="72">
        <f>G16*G18</f>
        <v>1356000</v>
      </c>
      <c r="H19" s="65">
        <f>F19+G19</f>
        <v>17921574</v>
      </c>
    </row>
    <row r="20" spans="1:8" x14ac:dyDescent="0.25">
      <c r="A20" s="15" t="s">
        <v>24</v>
      </c>
      <c r="C20" s="31">
        <f>C19*90%</f>
        <v>13993716.6</v>
      </c>
      <c r="D20" s="31">
        <f>D19*90%</f>
        <v>1830600</v>
      </c>
      <c r="E20" s="65">
        <f t="shared" ref="E20:E21" si="0">C20+D20</f>
        <v>15824316.6</v>
      </c>
      <c r="F20" s="31">
        <f>F19*90%</f>
        <v>14909016.6</v>
      </c>
      <c r="G20" s="72">
        <f>G19*0.9</f>
        <v>1220400</v>
      </c>
      <c r="H20" s="65">
        <f t="shared" ref="H20:H21" si="1">F20+G20</f>
        <v>16129416.6</v>
      </c>
    </row>
    <row r="21" spans="1:8" x14ac:dyDescent="0.25">
      <c r="A21" s="15" t="s">
        <v>25</v>
      </c>
      <c r="C21" s="31">
        <f>C19*80%</f>
        <v>12438859.200000001</v>
      </c>
      <c r="D21" s="31">
        <f>D19*80%</f>
        <v>1627200</v>
      </c>
      <c r="E21" s="65">
        <f t="shared" si="0"/>
        <v>14066059.200000001</v>
      </c>
      <c r="F21" s="31">
        <f>F19*80%</f>
        <v>13252459.200000001</v>
      </c>
      <c r="G21" s="72">
        <f>G19*0.8</f>
        <v>1084800</v>
      </c>
      <c r="H21" s="65">
        <f t="shared" si="1"/>
        <v>14337259.200000001</v>
      </c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1830600</v>
      </c>
      <c r="D23" s="34"/>
      <c r="F23" s="34">
        <f>F4*F18</f>
        <v>1830600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32392.862500000003</v>
      </c>
      <c r="D25" s="31"/>
      <c r="E25" s="31"/>
      <c r="F25" s="31">
        <f>F19*0.025/12</f>
        <v>34511.612500000003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653</v>
      </c>
      <c r="C2" s="4">
        <f t="shared" ref="C2:C16" si="1">B2*1.2</f>
        <v>783.6</v>
      </c>
      <c r="D2" s="4">
        <f t="shared" ref="D2:D16" si="2">C2*1.2</f>
        <v>940.31999999999994</v>
      </c>
      <c r="E2" s="5">
        <f t="shared" ref="E2:E16" si="3">R2</f>
        <v>14387000</v>
      </c>
      <c r="F2" s="74">
        <f t="shared" ref="F2:F15" si="4">ROUND((E2/B2),0)</f>
        <v>22032</v>
      </c>
      <c r="G2" s="74">
        <f t="shared" ref="G2:G15" si="5">ROUND((E2/C2),0)</f>
        <v>18360</v>
      </c>
      <c r="H2" s="74">
        <f t="shared" ref="H2:H15" si="6">ROUND((E2/D2),0)</f>
        <v>15300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653</v>
      </c>
      <c r="R2" s="75">
        <v>14387000</v>
      </c>
      <c r="S2" s="75" t="s">
        <v>85</v>
      </c>
    </row>
    <row r="3" spans="1:19" x14ac:dyDescent="0.25">
      <c r="A3" s="4">
        <v>2</v>
      </c>
      <c r="B3" s="4">
        <f t="shared" si="0"/>
        <v>710</v>
      </c>
      <c r="C3" s="4">
        <f t="shared" si="1"/>
        <v>852</v>
      </c>
      <c r="D3" s="4">
        <f t="shared" si="2"/>
        <v>1022.4</v>
      </c>
      <c r="E3" s="5">
        <f t="shared" si="3"/>
        <v>15265000</v>
      </c>
      <c r="F3" s="4">
        <f t="shared" si="4"/>
        <v>21500</v>
      </c>
      <c r="G3" s="4">
        <f t="shared" si="5"/>
        <v>17917</v>
      </c>
      <c r="H3" s="4">
        <f t="shared" si="6"/>
        <v>14931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710</v>
      </c>
      <c r="R3" s="2">
        <v>15265000</v>
      </c>
      <c r="S3" s="2" t="s">
        <v>86</v>
      </c>
    </row>
    <row r="4" spans="1:19" x14ac:dyDescent="0.25">
      <c r="A4" s="4">
        <v>3</v>
      </c>
      <c r="B4" s="4">
        <f t="shared" si="0"/>
        <v>653</v>
      </c>
      <c r="C4" s="4">
        <f t="shared" si="1"/>
        <v>783.6</v>
      </c>
      <c r="D4" s="4">
        <f t="shared" si="2"/>
        <v>940.31999999999994</v>
      </c>
      <c r="E4" s="5">
        <f t="shared" si="3"/>
        <v>15045000</v>
      </c>
      <c r="F4" s="74">
        <f t="shared" si="4"/>
        <v>23040</v>
      </c>
      <c r="G4" s="74">
        <f t="shared" si="5"/>
        <v>19200</v>
      </c>
      <c r="H4" s="74">
        <f t="shared" si="6"/>
        <v>16000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653</v>
      </c>
      <c r="R4" s="75">
        <v>15045000</v>
      </c>
      <c r="S4" s="75" t="s">
        <v>87</v>
      </c>
    </row>
    <row r="5" spans="1:19" x14ac:dyDescent="0.25">
      <c r="A5" s="4">
        <v>4</v>
      </c>
      <c r="B5" s="4">
        <f t="shared" si="0"/>
        <v>653</v>
      </c>
      <c r="C5" s="4">
        <f t="shared" si="1"/>
        <v>783.6</v>
      </c>
      <c r="D5" s="4">
        <f t="shared" si="2"/>
        <v>940.31999999999994</v>
      </c>
      <c r="E5" s="5">
        <f t="shared" si="3"/>
        <v>15149000</v>
      </c>
      <c r="F5" s="76">
        <f t="shared" si="4"/>
        <v>23199</v>
      </c>
      <c r="G5" s="76">
        <f t="shared" si="5"/>
        <v>19333</v>
      </c>
      <c r="H5" s="76">
        <f t="shared" si="6"/>
        <v>16110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653</v>
      </c>
      <c r="R5" s="78">
        <v>15149000</v>
      </c>
      <c r="S5" s="78" t="s">
        <v>88</v>
      </c>
    </row>
    <row r="6" spans="1:19" x14ac:dyDescent="0.25">
      <c r="A6" s="4">
        <v>5</v>
      </c>
      <c r="B6" s="4">
        <f t="shared" si="0"/>
        <v>500</v>
      </c>
      <c r="C6" s="4">
        <f t="shared" si="1"/>
        <v>600</v>
      </c>
      <c r="D6" s="4">
        <f t="shared" si="2"/>
        <v>720</v>
      </c>
      <c r="E6" s="5">
        <f t="shared" si="3"/>
        <v>13500000</v>
      </c>
      <c r="F6" s="76">
        <f t="shared" si="4"/>
        <v>27000</v>
      </c>
      <c r="G6" s="76">
        <f t="shared" si="5"/>
        <v>22500</v>
      </c>
      <c r="H6" s="76">
        <f t="shared" si="6"/>
        <v>18750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500</v>
      </c>
      <c r="R6" s="78">
        <v>13500000</v>
      </c>
      <c r="S6" s="78"/>
    </row>
    <row r="7" spans="1:19" x14ac:dyDescent="0.25">
      <c r="A7" s="4">
        <v>6</v>
      </c>
      <c r="B7" s="4">
        <f t="shared" si="0"/>
        <v>716</v>
      </c>
      <c r="C7" s="4">
        <f t="shared" si="1"/>
        <v>859.19999999999993</v>
      </c>
      <c r="D7" s="4">
        <f t="shared" si="2"/>
        <v>1031.04</v>
      </c>
      <c r="E7" s="5">
        <f t="shared" si="3"/>
        <v>21000000</v>
      </c>
      <c r="F7" s="82">
        <f t="shared" si="4"/>
        <v>29330</v>
      </c>
      <c r="G7" s="82">
        <f t="shared" si="5"/>
        <v>24441</v>
      </c>
      <c r="H7" s="82">
        <f t="shared" si="6"/>
        <v>20368</v>
      </c>
      <c r="I7" s="82">
        <f t="shared" si="7"/>
        <v>0</v>
      </c>
      <c r="J7" s="82">
        <f t="shared" si="8"/>
        <v>0</v>
      </c>
      <c r="K7" s="83"/>
      <c r="L7" s="83"/>
      <c r="M7" s="83"/>
      <c r="N7" s="83"/>
      <c r="O7" s="83">
        <v>0</v>
      </c>
      <c r="P7" s="83">
        <f t="shared" si="9"/>
        <v>0</v>
      </c>
      <c r="Q7" s="83">
        <v>716</v>
      </c>
      <c r="R7" s="84">
        <v>21000000</v>
      </c>
      <c r="S7" s="2"/>
    </row>
    <row r="8" spans="1:19" x14ac:dyDescent="0.25">
      <c r="A8" s="4">
        <v>7</v>
      </c>
      <c r="B8" s="4">
        <f t="shared" si="0"/>
        <v>575</v>
      </c>
      <c r="C8" s="4">
        <f t="shared" si="1"/>
        <v>690</v>
      </c>
      <c r="D8" s="4">
        <f t="shared" si="2"/>
        <v>828</v>
      </c>
      <c r="E8" s="5">
        <f t="shared" si="3"/>
        <v>15000000</v>
      </c>
      <c r="F8" s="74">
        <f t="shared" si="4"/>
        <v>26087</v>
      </c>
      <c r="G8" s="74">
        <f t="shared" si="5"/>
        <v>21739</v>
      </c>
      <c r="H8" s="74">
        <f t="shared" si="6"/>
        <v>18116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575</v>
      </c>
      <c r="R8" s="75">
        <v>15000000</v>
      </c>
      <c r="S8" s="2"/>
    </row>
    <row r="9" spans="1:19" x14ac:dyDescent="0.25">
      <c r="A9" s="4">
        <v>8</v>
      </c>
      <c r="B9" s="4">
        <f t="shared" si="0"/>
        <v>750</v>
      </c>
      <c r="C9" s="4">
        <f t="shared" si="1"/>
        <v>900</v>
      </c>
      <c r="D9" s="4">
        <f t="shared" si="2"/>
        <v>1080</v>
      </c>
      <c r="E9" s="5">
        <f t="shared" si="3"/>
        <v>19900000</v>
      </c>
      <c r="F9" s="74">
        <f t="shared" si="4"/>
        <v>26533</v>
      </c>
      <c r="G9" s="74">
        <f t="shared" si="5"/>
        <v>22111</v>
      </c>
      <c r="H9" s="74">
        <f t="shared" si="6"/>
        <v>18426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f t="shared" si="9"/>
        <v>0</v>
      </c>
      <c r="Q9" s="7">
        <v>750</v>
      </c>
      <c r="R9" s="75">
        <v>19900000</v>
      </c>
      <c r="S9" s="2"/>
    </row>
    <row r="10" spans="1:19" x14ac:dyDescent="0.25">
      <c r="A10" s="4">
        <v>9</v>
      </c>
      <c r="B10" s="4">
        <f t="shared" si="0"/>
        <v>555</v>
      </c>
      <c r="C10" s="4">
        <f t="shared" si="1"/>
        <v>666</v>
      </c>
      <c r="D10" s="4">
        <f t="shared" si="2"/>
        <v>799.19999999999993</v>
      </c>
      <c r="E10" s="5">
        <f t="shared" si="3"/>
        <v>14500000</v>
      </c>
      <c r="F10" s="79">
        <f t="shared" si="4"/>
        <v>26126</v>
      </c>
      <c r="G10" s="79">
        <f t="shared" si="5"/>
        <v>21772</v>
      </c>
      <c r="H10" s="79">
        <f t="shared" si="6"/>
        <v>18143</v>
      </c>
      <c r="I10" s="79">
        <f t="shared" si="7"/>
        <v>0</v>
      </c>
      <c r="J10" s="79">
        <f t="shared" si="8"/>
        <v>0</v>
      </c>
      <c r="K10" s="80"/>
      <c r="L10" s="80"/>
      <c r="M10" s="80"/>
      <c r="N10" s="80"/>
      <c r="O10" s="80">
        <v>0</v>
      </c>
      <c r="P10" s="80">
        <f t="shared" si="9"/>
        <v>0</v>
      </c>
      <c r="Q10" s="80">
        <v>555</v>
      </c>
      <c r="R10" s="81">
        <v>14500000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 t="shared" ref="Q11:Q15" si="11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0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89</v>
      </c>
    </row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71</v>
      </c>
      <c r="G27" s="52">
        <v>673</v>
      </c>
    </row>
    <row r="28" spans="1:19" s="10" customFormat="1" x14ac:dyDescent="0.25">
      <c r="C28" s="67" t="s">
        <v>75</v>
      </c>
      <c r="D28" s="67"/>
      <c r="F28" s="52" t="s">
        <v>84</v>
      </c>
      <c r="G28" s="52">
        <v>678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814</v>
      </c>
      <c r="H29" s="10">
        <f>G29/G28</f>
        <v>1.2005899705014749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2024-10-04T07:53:02Z</dcterms:modified>
</cp:coreProperties>
</file>