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ARB Mumbai Samachar Marg Branch\Amul Marutirao Khandare\"/>
    </mc:Choice>
  </mc:AlternateContent>
  <xr:revisionPtr revIDLastSave="0" documentId="13_ncr:1_{7BCF162F-1AD3-44EC-AF13-EFB199AAFEC8}" xr6:coauthVersionLast="45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8" i="4" l="1"/>
  <c r="C9" i="4"/>
  <c r="C7" i="4"/>
  <c r="Q9" i="4"/>
  <c r="Q8" i="4"/>
  <c r="Q7" i="4"/>
  <c r="G31" i="4" l="1"/>
  <c r="G33" i="4" s="1"/>
  <c r="G32" i="4" l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D7" i="4" s="1"/>
  <c r="B8" i="4"/>
  <c r="D8" i="4" s="1"/>
  <c r="B9" i="4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l="1"/>
  <c r="C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<sst xmlns="http://schemas.openxmlformats.org/spreadsheetml/2006/main" count="131" uniqueCount="89">
  <si>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</si>
  <si>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</si>
  <si>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</si>
  <si>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</si>
  <si>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</si>
  <si>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</si>
  <si>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</si>
  <si>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</si>
  <si>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</si>
  <si>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</si>
  <si>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</si>
  <si>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</si>
  <si>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</si>
  <si>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</si>
  <si>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</si>
  <si>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</si>
  <si>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</si>
  <si>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</si>
  <si>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</si>
  <si>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</si>
  <si>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</si>
  <si>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</si>
  <si>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</si>
  <si>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</si>
  <si>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</si>
  <si>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</si>
  <si>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</si>
  <si>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</si>
  <si>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</si>
  <si>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</si>
  <si>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</si>
  <si>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</si>
  <si>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</si>
  <si>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</si>
  <si>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</si>
  <si>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</si>
  <si>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</si>
  <si>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</si>
  <si>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</si>
  <si>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</si>
  <si>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</si>
  <si>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</si>
  <si>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</si>
  <si>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</si>
  <si>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</si>
  <si>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</si>
  <si>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</si>
  <si>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</si>
  <si>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</si>
  <si>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</si>
  <si>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</si>
  <si>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</si>
  <si>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</si>
  <si>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</si>
  <si>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</si>
  <si>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</si>
  <si>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</si>
  <si>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</si>
  <si>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</si>
  <si>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</si>
  <si>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</si>
  <si>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</si>
  <si>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</si>
  <si>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</si>
  <si>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</si>
  <si>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</si>
  <si>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</si>
  <si>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</si>
  <si>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</si>
  <si>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</si>
  <si>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</si>
  <si>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</si>
  <si>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</si>
  <si>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</si>
  <si>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</si>
  <si>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</si>
  <si>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</si>
  <si>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</si>
  <si>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</si>
  <si>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</si>
  <si>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</si>
  <si>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</si>
  <si>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</si>
  <si>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</si>
  <si>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29.11.2016</t>
  </si>
  <si>
    <t>IGR-31.08.24</t>
  </si>
  <si>
    <t>IGR-22.07.24</t>
  </si>
  <si>
    <t>IGR-15.05.24</t>
  </si>
  <si>
    <t>IGR-27.05.24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</si>
</sst>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438150</xdr:colOff>
      <xdr:row>3</xdr:row>
      <xdr:rowOff>171450</xdr:rowOff>
    </xdr:from>
    <xdr:to>
      <xdr:col>28</xdr:col>
      <xdr:colOff>20269</xdr:colOff>
      <xdr:row>37</xdr:row>
      <xdr:rowOff>124794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16876-EA4A-44BD-A514-ED339BB70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7725" y="838200"/>
          <a:ext cx="8735644" cy="6944694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9</xdr:row>
      <xdr:rowOff>47625</xdr:rowOff>
    </xdr:from>
    <xdr:to>
      <xdr:col>19</xdr:col>
      <xdr:colOff>39318</xdr:colOff>
      <xdr:row>46</xdr:row>
      <xdr:rowOff>58191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67FFC5-6091-4A01-AAC2-8BFD448AA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95600" y="1971675"/>
          <a:ext cx="8726118" cy="7459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1107DD-10D8-4ED3-8E07-4386418B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4CD74C-4D70-48E1-B3AC-49BC1AB03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07180-8CE9-44F1-BC76-449DF3C8C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069A89-66C9-448B-ACDB-A316CE4D4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944E2-0B44-4D63-85B6-1E4EED05C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64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03EC30-EF94-4DF2-A787-8B8FB829A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BD2848-50AF-4082-B16D-D14808A09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64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6FF8E-4D0B-44B4-8913-1A8756A9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298617.51299999998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328017.51299999998</v>
      </c>
      <c r="D9" s="58" t="s">
        <v>62</v>
      </c>
      <c r="E9" s="59">
        <f>C9/10.764</f>
        <v>30473.570512820512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7</v>
      </c>
      <c r="D13" s="65">
        <f>D12-C13</f>
        <v>93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abSelected="1" topLeftCell="A10" workbookViewId="0">
      <selection activeCell="L5" sqref="L5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H7" sqref="H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8000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5500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7</v>
      </c>
      <c r="D7" s="24">
        <v>2024</v>
      </c>
    </row>
    <row r="8" spans="1:5" x14ac:dyDescent="0.25">
      <c r="A8" s="15" t="s">
        <v>18</v>
      </c>
      <c r="B8" s="23"/>
      <c r="C8" s="24">
        <f>C9-C7</f>
        <v>53</v>
      </c>
      <c r="D8" s="24">
        <v>2017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10.5</v>
      </c>
      <c r="D10" s="24"/>
    </row>
    <row r="11" spans="1:5" x14ac:dyDescent="0.25">
      <c r="A11" s="15"/>
      <c r="B11" s="25"/>
      <c r="C11" s="26">
        <f>C10%</f>
        <v>0.105</v>
      </c>
      <c r="D11" s="26"/>
    </row>
    <row r="12" spans="1:5" x14ac:dyDescent="0.25">
      <c r="A12" s="15" t="s">
        <v>21</v>
      </c>
      <c r="B12" s="18"/>
      <c r="C12" s="19">
        <f>C6*C11</f>
        <v>262.5</v>
      </c>
      <c r="D12" s="22"/>
    </row>
    <row r="13" spans="1:5" x14ac:dyDescent="0.25">
      <c r="A13" s="15" t="s">
        <v>22</v>
      </c>
      <c r="B13" s="18"/>
      <c r="C13" s="19">
        <f>C6-C12</f>
        <v>2237.5</v>
      </c>
      <c r="D13" s="22"/>
    </row>
    <row r="14" spans="1:5" x14ac:dyDescent="0.25">
      <c r="A14" s="15" t="s">
        <v>15</v>
      </c>
      <c r="B14" s="18"/>
      <c r="C14" s="19">
        <f>C5</f>
        <v>5500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7737.5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426</v>
      </c>
      <c r="D18" s="24"/>
    </row>
    <row r="19" spans="1:5" x14ac:dyDescent="0.25">
      <c r="A19" s="15" t="s">
        <v>73</v>
      </c>
      <c r="B19" s="6"/>
      <c r="C19" s="30">
        <f>C18*C16</f>
        <v>3296175</v>
      </c>
      <c r="D19" s="72"/>
      <c r="E19" s="65"/>
    </row>
    <row r="20" spans="1:5" x14ac:dyDescent="0.25">
      <c r="A20" s="15" t="s">
        <v>24</v>
      </c>
      <c r="C20" s="31">
        <f>C19*85%</f>
        <v>2801748.75</v>
      </c>
      <c r="D20" s="30"/>
      <c r="E20" s="65"/>
    </row>
    <row r="21" spans="1:5" x14ac:dyDescent="0.25">
      <c r="A21" s="15" t="s">
        <v>25</v>
      </c>
      <c r="C21" s="31">
        <f>C19*70%</f>
        <v>2307322.5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1065000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6867.03125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560</v>
      </c>
      <c r="C2" s="4">
        <f t="shared" ref="C2:C16" si="1">B2*1.2</f>
        <v>672</v>
      </c>
      <c r="D2" s="4">
        <f t="shared" ref="D2:D16" si="2">C2*1.2</f>
        <v>806.4</v>
      </c>
      <c r="E2" s="5">
        <f t="shared" ref="E2:E16" si="3">R2</f>
        <v>4100000</v>
      </c>
      <c r="F2" s="74">
        <f t="shared" ref="F2:F15" si="4">ROUND((E2/B2),0)</f>
        <v>7321</v>
      </c>
      <c r="G2" s="74">
        <f t="shared" ref="G2:G15" si="5">ROUND((E2/C2),0)</f>
        <v>6101</v>
      </c>
      <c r="H2" s="74">
        <f t="shared" ref="H2:H15" si="6">ROUND((E2/D2),0)</f>
        <v>5084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560</v>
      </c>
      <c r="R2" s="75">
        <v>4100000</v>
      </c>
      <c r="S2" s="75" t="s">
        <v>85</v>
      </c>
    </row>
    <row r="3" spans="1:19" x14ac:dyDescent="0.25">
      <c r="A3" s="4">
        <v>2</v>
      </c>
      <c r="B3" s="4">
        <f t="shared" si="0"/>
        <v>650</v>
      </c>
      <c r="C3" s="4">
        <f t="shared" si="1"/>
        <v>780</v>
      </c>
      <c r="D3" s="4">
        <f t="shared" si="2"/>
        <v>936</v>
      </c>
      <c r="E3" s="5">
        <f t="shared" si="3"/>
        <v>4990000</v>
      </c>
      <c r="F3" s="74">
        <f t="shared" si="4"/>
        <v>7677</v>
      </c>
      <c r="G3" s="74">
        <f t="shared" si="5"/>
        <v>6397</v>
      </c>
      <c r="H3" s="74">
        <f t="shared" si="6"/>
        <v>5331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650</v>
      </c>
      <c r="R3" s="75">
        <v>4990000</v>
      </c>
      <c r="S3" s="75" t="s">
        <v>88</v>
      </c>
    </row>
    <row r="4" spans="1:19" x14ac:dyDescent="0.25">
      <c r="A4" s="4">
        <v>3</v>
      </c>
      <c r="B4" s="4">
        <f t="shared" si="0"/>
        <v>577</v>
      </c>
      <c r="C4" s="4">
        <f t="shared" si="1"/>
        <v>692.4</v>
      </c>
      <c r="D4" s="4">
        <f t="shared" si="2"/>
        <v>830.88</v>
      </c>
      <c r="E4" s="5">
        <f t="shared" si="3"/>
        <v>4970000</v>
      </c>
      <c r="F4" s="4">
        <f t="shared" si="4"/>
        <v>8614</v>
      </c>
      <c r="G4" s="4">
        <f t="shared" si="5"/>
        <v>7178</v>
      </c>
      <c r="H4" s="4">
        <f t="shared" si="6"/>
        <v>5982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577</v>
      </c>
      <c r="R4" s="2">
        <v>4970000</v>
      </c>
      <c r="S4" s="2" t="s">
        <v>86</v>
      </c>
    </row>
    <row r="5" spans="1:19" x14ac:dyDescent="0.25">
      <c r="A5" s="4">
        <v>4</v>
      </c>
      <c r="B5" s="4">
        <f t="shared" si="0"/>
        <v>560</v>
      </c>
      <c r="C5" s="4">
        <f t="shared" si="1"/>
        <v>672</v>
      </c>
      <c r="D5" s="4">
        <f t="shared" si="2"/>
        <v>806.4</v>
      </c>
      <c r="E5" s="5">
        <f t="shared" si="3"/>
        <v>4000000</v>
      </c>
      <c r="F5" s="76">
        <f t="shared" si="4"/>
        <v>7143</v>
      </c>
      <c r="G5" s="76">
        <f t="shared" si="5"/>
        <v>5952</v>
      </c>
      <c r="H5" s="76">
        <f t="shared" si="6"/>
        <v>4960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9"/>
        <v>0</v>
      </c>
      <c r="Q5" s="77">
        <v>560</v>
      </c>
      <c r="R5" s="78">
        <v>4000000</v>
      </c>
      <c r="S5" s="78" t="s">
        <v>87</v>
      </c>
    </row>
    <row r="6" spans="1:19" x14ac:dyDescent="0.25">
      <c r="A6" s="4">
        <v>5</v>
      </c>
      <c r="B6" s="4">
        <f t="shared" si="0"/>
        <v>305</v>
      </c>
      <c r="C6" s="4">
        <f t="shared" si="1"/>
        <v>366</v>
      </c>
      <c r="D6" s="4">
        <f t="shared" si="2"/>
        <v>439.2</v>
      </c>
      <c r="E6" s="5">
        <f t="shared" si="3"/>
        <v>2650000</v>
      </c>
      <c r="F6" s="4">
        <f t="shared" si="4"/>
        <v>8689</v>
      </c>
      <c r="G6" s="4">
        <f t="shared" si="5"/>
        <v>7240</v>
      </c>
      <c r="H6" s="4">
        <f t="shared" si="6"/>
        <v>6034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305</v>
      </c>
      <c r="R6" s="2">
        <v>2650000</v>
      </c>
      <c r="S6" s="2"/>
    </row>
    <row r="7" spans="1:19" x14ac:dyDescent="0.25">
      <c r="A7" s="4">
        <v>6</v>
      </c>
      <c r="B7" s="4">
        <f t="shared" si="0"/>
        <v>605.45454545454538</v>
      </c>
      <c r="C7" s="4">
        <f>B7*1.1</f>
        <v>666</v>
      </c>
      <c r="D7" s="4">
        <f t="shared" si="2"/>
        <v>799.19999999999993</v>
      </c>
      <c r="E7" s="5">
        <f t="shared" si="3"/>
        <v>4600000</v>
      </c>
      <c r="F7" s="76">
        <f t="shared" si="4"/>
        <v>7598</v>
      </c>
      <c r="G7" s="76">
        <f t="shared" si="5"/>
        <v>6907</v>
      </c>
      <c r="H7" s="76">
        <f t="shared" si="6"/>
        <v>5756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v>666</v>
      </c>
      <c r="Q7" s="77">
        <f>P7/1.1</f>
        <v>605.45454545454538</v>
      </c>
      <c r="R7" s="78">
        <v>4600000</v>
      </c>
      <c r="S7" s="2"/>
    </row>
    <row r="8" spans="1:19" x14ac:dyDescent="0.25">
      <c r="A8" s="4">
        <v>7</v>
      </c>
      <c r="B8" s="4">
        <f t="shared" si="0"/>
        <v>464.5454545454545</v>
      </c>
      <c r="C8" s="4">
        <f t="shared" ref="C8:C9" si="10">B8*1.1</f>
        <v>511</v>
      </c>
      <c r="D8" s="4">
        <f t="shared" si="2"/>
        <v>613.19999999999993</v>
      </c>
      <c r="E8" s="5">
        <f t="shared" si="3"/>
        <v>4100000</v>
      </c>
      <c r="F8" s="74">
        <f t="shared" si="4"/>
        <v>8826</v>
      </c>
      <c r="G8" s="74">
        <f t="shared" si="5"/>
        <v>8023</v>
      </c>
      <c r="H8" s="74">
        <f t="shared" si="6"/>
        <v>6686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v>511</v>
      </c>
      <c r="Q8" s="7">
        <f>P8/1.1</f>
        <v>464.5454545454545</v>
      </c>
      <c r="R8" s="75">
        <v>4100000</v>
      </c>
      <c r="S8" s="2"/>
    </row>
    <row r="9" spans="1:19" x14ac:dyDescent="0.25">
      <c r="A9" s="4">
        <v>8</v>
      </c>
      <c r="B9" s="4">
        <f t="shared" si="0"/>
        <v>490.90909090909088</v>
      </c>
      <c r="C9" s="4">
        <f t="shared" si="10"/>
        <v>540</v>
      </c>
      <c r="D9" s="4">
        <f t="shared" si="2"/>
        <v>648</v>
      </c>
      <c r="E9" s="5">
        <f t="shared" si="3"/>
        <v>4000000</v>
      </c>
      <c r="F9" s="74">
        <f t="shared" si="4"/>
        <v>8148</v>
      </c>
      <c r="G9" s="74">
        <f t="shared" si="5"/>
        <v>7407</v>
      </c>
      <c r="H9" s="74">
        <f t="shared" si="6"/>
        <v>6173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v>540</v>
      </c>
      <c r="Q9" s="7">
        <f>P9/1.1</f>
        <v>490.90909090909088</v>
      </c>
      <c r="R9" s="75">
        <v>4000000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6:Q10" si="11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426</v>
      </c>
    </row>
    <row r="29" spans="1:19" s="10" customFormat="1" x14ac:dyDescent="0.25">
      <c r="C29" s="67" t="s">
        <v>1</v>
      </c>
      <c r="D29" s="67">
        <v>3681000</v>
      </c>
      <c r="F29" s="52" t="s">
        <v>71</v>
      </c>
      <c r="G29" s="52">
        <v>469</v>
      </c>
      <c r="H29" s="10">
        <f>G29/G28</f>
        <v>1.1009389671361502</v>
      </c>
    </row>
    <row r="30" spans="1:19" s="10" customFormat="1" x14ac:dyDescent="0.25">
      <c r="F30" s="52" t="s">
        <v>72</v>
      </c>
      <c r="G30" s="52">
        <v>7500</v>
      </c>
    </row>
    <row r="31" spans="1:19" s="10" customFormat="1" x14ac:dyDescent="0.25">
      <c r="C31" s="70"/>
      <c r="D31" s="70"/>
      <c r="F31" s="70" t="s">
        <v>73</v>
      </c>
      <c r="G31" s="70">
        <f>G28*G30</f>
        <v>3195000</v>
      </c>
      <c r="H31" s="10">
        <f>G31/D29</f>
        <v>0.86797066014669921</v>
      </c>
    </row>
    <row r="32" spans="1:19" s="10" customFormat="1" x14ac:dyDescent="0.25">
      <c r="C32" s="70"/>
      <c r="D32" s="70"/>
      <c r="F32" s="70" t="s">
        <v>24</v>
      </c>
      <c r="G32" s="70">
        <f>G31*85%</f>
        <v>2715750</v>
      </c>
    </row>
    <row r="33" spans="3:7" s="10" customFormat="1" x14ac:dyDescent="0.25">
      <c r="C33" s="70"/>
      <c r="D33" s="70"/>
      <c r="F33" s="70" t="s">
        <v>25</v>
      </c>
      <c r="G33" s="70">
        <f>G31*70%</f>
        <v>2236500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2024-09-30T12:31:45Z</dcterms:modified>
</cp:coreProperties>
</file>