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Mulund (West)\Subhash Dasari\"/>
    </mc:Choice>
  </mc:AlternateContent>
  <xr:revisionPtr revIDLastSave="0" documentId="13_ncr:1_{857AA0C7-B2C8-4D17-BB23-4852E8AB2D75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5" l="1"/>
  <c r="C4" i="25"/>
  <c r="C3" i="25"/>
  <c r="Q2" i="4"/>
  <c r="B2" i="4" s="1"/>
  <c r="C2" i="4" s="1"/>
  <c r="Q3" i="4"/>
  <c r="B3" i="4" s="1"/>
  <c r="C3" i="4" s="1"/>
  <c r="D3" i="4" s="1"/>
  <c r="Q4" i="4"/>
  <c r="Q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<sst xmlns="http://schemas.openxmlformats.org/spreadsheetml/2006/main" count="130" uniqueCount="87">
  <si>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</si>
  <si>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</si>
  <si>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</si>
  <si>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</si>
  <si>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</si>
  <si>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</si>
  <si>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</si>
  <si>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</si>
  <si>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</si>
  <si>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</si>
  <si>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</si>
  <si>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</si>
  <si>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</si>
  <si>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</si>
  <si>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</si>
  <si>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</si>
  <si>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</si>
  <si>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</si>
  <si>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</si>
  <si>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</si>
  <si>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</si>
  <si>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</si>
  <si>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</si>
  <si>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</si>
  <si>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</si>
  <si>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</si>
  <si>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</si>
  <si>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</si>
  <si>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</si>
  <si>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</si>
  <si>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</si>
  <si>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</si>
  <si>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</si>
  <si>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</si>
  <si>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</si>
  <si>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</si>
  <si>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</si>
  <si>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</si>
  <si>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</si>
  <si>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</si>
  <si>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</si>
  <si>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</si>
  <si>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</si>
  <si>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</si>
  <si>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</si>
  <si>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</si>
  <si>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</si>
  <si>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</si>
  <si>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</si>
  <si>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</si>
  <si>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</si>
  <si>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</si>
  <si>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</si>
  <si>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</si>
  <si>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</si>
  <si>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</si>
  <si>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</si>
  <si>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</si>
  <si>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</si>
  <si>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</si>
  <si>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</si>
  <si>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</si>
  <si>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</si>
  <si>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</si>
  <si>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</si>
  <si>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</si>
  <si>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</si>
  <si>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</si>
  <si>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</si>
  <si>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</si>
  <si>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</si>
  <si>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</si>
  <si>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</si>
  <si>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</si>
  <si>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</si>
  <si>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</si>
  <si>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</si>
  <si>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</si>
  <si>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</si>
  <si>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</si>
  <si>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</si>
  <si>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</si>
  <si>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</si>
  <si>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OC - 2013</t>
  </si>
  <si>
    <t>IGR-14.06.24</t>
  </si>
  <si>
    <t>IGR-26.10.23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</si>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</sst>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AD93CD-5083-40E2-8B76-A3E2D0EFF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075D7C-5FBE-4BF1-9DFB-149A3852A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46</xdr:row>
      <xdr:rowOff>172697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19C94D-9118-4711-B52E-894E0B6A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893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334613</xdr:colOff>
      <xdr:row>49</xdr:row>
      <xdr:rowOff>144125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ECA3C-E457-4BC9-AB71-72C2E22A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69013" cy="895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75</v>
      </c>
      <c r="C3" s="52">
        <f>374860*0.85</f>
        <v>318631</v>
      </c>
      <c r="D3" s="41"/>
      <c r="E3" s="41"/>
      <c r="F3" s="41"/>
      <c r="H3" s="55" t="s">
        <v>36</v>
      </c>
      <c r="I3" s="55"/>
      <c r="J3" s="55" t="s">
        <v>37</v>
      </c>
      <c r="K3" s="55" t="s">
        <v>38</v>
      </c>
      <c r="L3" s="55" t="s">
        <v>39</v>
      </c>
    </row>
    <row r="4" spans="2:12" x14ac:dyDescent="0.25">
      <c r="B4" s="41" t="s">
        <v>81</v>
      </c>
      <c r="C4" s="52">
        <f>C3*10%</f>
        <v>31863.100000000002</v>
      </c>
      <c r="D4" s="41"/>
      <c r="E4" s="41"/>
      <c r="F4" s="41"/>
      <c r="H4" s="56" t="s">
        <v>40</v>
      </c>
      <c r="I4" s="41" t="s">
        <v>41</v>
      </c>
      <c r="J4" s="41" t="s">
        <v>42</v>
      </c>
      <c r="K4" s="41">
        <v>2554.8123374210331</v>
      </c>
      <c r="L4" s="41">
        <v>2248.2348569305091</v>
      </c>
    </row>
    <row r="5" spans="2:12" x14ac:dyDescent="0.25">
      <c r="B5" s="41" t="s">
        <v>76</v>
      </c>
      <c r="C5" s="57">
        <f>C3+C4</f>
        <v>350494.1</v>
      </c>
      <c r="D5" s="58" t="s">
        <v>61</v>
      </c>
      <c r="E5" s="59">
        <f>C5/10.764</f>
        <v>32561.696395392046</v>
      </c>
      <c r="F5" s="58" t="s">
        <v>62</v>
      </c>
      <c r="H5" s="60" t="s">
        <v>43</v>
      </c>
      <c r="I5" s="56">
        <v>0.95</v>
      </c>
      <c r="J5" s="41"/>
      <c r="K5" s="41" t="s">
        <v>44</v>
      </c>
      <c r="L5" s="41" t="s">
        <v>41</v>
      </c>
    </row>
    <row r="6" spans="2:12" x14ac:dyDescent="0.25">
      <c r="B6" s="41" t="s">
        <v>77</v>
      </c>
      <c r="C6" s="52">
        <v>29400</v>
      </c>
      <c r="D6" s="41"/>
      <c r="E6" s="41"/>
      <c r="F6" s="41"/>
      <c r="H6" s="61" t="s">
        <v>45</v>
      </c>
      <c r="I6" s="56">
        <v>0.9</v>
      </c>
      <c r="J6" s="41" t="s">
        <v>46</v>
      </c>
      <c r="K6" s="41" t="s">
        <v>47</v>
      </c>
      <c r="L6" s="41" t="s">
        <v>48</v>
      </c>
    </row>
    <row r="7" spans="2:12" x14ac:dyDescent="0.25">
      <c r="B7" s="41" t="s">
        <v>78</v>
      </c>
      <c r="C7" s="52">
        <f>C5-C6</f>
        <v>321094.09999999998</v>
      </c>
      <c r="D7" s="41"/>
      <c r="E7" s="41"/>
      <c r="F7" s="41"/>
      <c r="H7" s="60" t="s">
        <v>49</v>
      </c>
      <c r="I7" s="56">
        <v>0.8</v>
      </c>
      <c r="J7" s="41"/>
      <c r="K7" s="60" t="s">
        <v>45</v>
      </c>
      <c r="L7" s="56">
        <v>0.05</v>
      </c>
    </row>
    <row r="8" spans="2:12" ht="30" x14ac:dyDescent="0.25">
      <c r="B8" s="62" t="s">
        <v>79</v>
      </c>
      <c r="C8" s="52">
        <f>C7*D13%</f>
        <v>285773.74900000001</v>
      </c>
      <c r="D8" s="41"/>
      <c r="E8" s="41"/>
      <c r="F8" s="41"/>
      <c r="H8" s="60" t="s">
        <v>50</v>
      </c>
      <c r="I8" s="56">
        <v>0.7</v>
      </c>
      <c r="J8" s="41"/>
      <c r="K8" s="63" t="s">
        <v>51</v>
      </c>
      <c r="L8" s="56">
        <v>0.1</v>
      </c>
    </row>
    <row r="9" spans="2:12" x14ac:dyDescent="0.25">
      <c r="B9" s="41" t="s">
        <v>80</v>
      </c>
      <c r="C9" s="57">
        <f>C6+C8</f>
        <v>315173.74900000001</v>
      </c>
      <c r="D9" s="58" t="s">
        <v>61</v>
      </c>
      <c r="E9" s="59">
        <f>C9/10.764</f>
        <v>29280.355722779637</v>
      </c>
      <c r="F9" s="58" t="s">
        <v>62</v>
      </c>
      <c r="H9" s="60" t="s">
        <v>52</v>
      </c>
      <c r="I9" s="56">
        <v>0.6</v>
      </c>
      <c r="J9" s="41"/>
      <c r="K9" s="41" t="s">
        <v>53</v>
      </c>
      <c r="L9" s="56">
        <v>0.15</v>
      </c>
    </row>
    <row r="10" spans="2:12" x14ac:dyDescent="0.25">
      <c r="C10" s="64"/>
      <c r="H10" s="41" t="s">
        <v>54</v>
      </c>
      <c r="I10" s="56">
        <v>0.5</v>
      </c>
      <c r="J10" s="41"/>
      <c r="K10" s="41" t="s">
        <v>55</v>
      </c>
      <c r="L10" s="56">
        <v>0.2</v>
      </c>
    </row>
    <row r="11" spans="2:12" x14ac:dyDescent="0.25">
      <c r="B11" s="47" t="s">
        <v>67</v>
      </c>
      <c r="C11" s="66">
        <f>Calculation!D7</f>
        <v>2024</v>
      </c>
      <c r="H11" s="41" t="s">
        <v>56</v>
      </c>
      <c r="I11" s="56">
        <v>0.4</v>
      </c>
      <c r="J11" s="41"/>
      <c r="K11" s="41"/>
      <c r="L11" s="41"/>
    </row>
    <row r="12" spans="2:12" x14ac:dyDescent="0.25">
      <c r="B12" s="47" t="s">
        <v>68</v>
      </c>
      <c r="C12" s="66">
        <f>Calculation!D8</f>
        <v>2013</v>
      </c>
      <c r="D12" s="65">
        <v>100</v>
      </c>
      <c r="H12" s="41" t="s">
        <v>57</v>
      </c>
      <c r="I12" s="56">
        <v>0.3</v>
      </c>
      <c r="J12" s="41"/>
      <c r="K12" s="41"/>
      <c r="L12" s="41"/>
    </row>
    <row r="13" spans="2:12" x14ac:dyDescent="0.25">
      <c r="B13" s="47" t="s">
        <v>69</v>
      </c>
      <c r="C13" s="66">
        <f>C11-C12</f>
        <v>11</v>
      </c>
      <c r="D13" s="65">
        <f>D12-C13</f>
        <v>89</v>
      </c>
    </row>
    <row r="15" spans="2:12" x14ac:dyDescent="0.25">
      <c r="B15" s="41" t="s">
        <v>58</v>
      </c>
      <c r="C15" s="52">
        <v>93700</v>
      </c>
      <c r="D15" s="41"/>
      <c r="E15" s="41"/>
      <c r="F15" s="41"/>
    </row>
    <row r="16" spans="2:12" x14ac:dyDescent="0.25">
      <c r="B16" s="41" t="s">
        <v>59</v>
      </c>
      <c r="C16" s="52">
        <f>C15*5%</f>
        <v>4685</v>
      </c>
      <c r="D16" s="41"/>
      <c r="E16" s="41"/>
      <c r="F16" s="41"/>
    </row>
    <row r="17" spans="2:6" x14ac:dyDescent="0.25">
      <c r="B17" s="41" t="s">
        <v>60</v>
      </c>
      <c r="C17" s="57">
        <f>C15+C16</f>
        <v>98385</v>
      </c>
      <c r="D17" s="58" t="s">
        <v>61</v>
      </c>
      <c r="E17" s="59">
        <f>C17/10.764</f>
        <v>9140.1895206243044</v>
      </c>
      <c r="F17" s="58" t="s">
        <v>62</v>
      </c>
    </row>
    <row r="18" spans="2:6" x14ac:dyDescent="0.25">
      <c r="B18" s="41" t="s">
        <v>64</v>
      </c>
      <c r="C18" s="52">
        <v>26620</v>
      </c>
      <c r="D18" s="41"/>
      <c r="E18" s="41"/>
      <c r="F18" s="41"/>
    </row>
    <row r="19" spans="2:6" x14ac:dyDescent="0.25">
      <c r="B19" s="41" t="s">
        <v>65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66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63</v>
      </c>
      <c r="C21" s="57">
        <f>C19+C20</f>
        <v>93061</v>
      </c>
      <c r="D21" s="58" t="s">
        <v>61</v>
      </c>
      <c r="E21" s="59">
        <f>C21/10.764</f>
        <v>8645.5778520995918</v>
      </c>
      <c r="F21" s="58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28</v>
      </c>
      <c r="B1" s="38" t="s">
        <v>29</v>
      </c>
      <c r="C1" s="38" t="s">
        <v>30</v>
      </c>
      <c r="D1" s="38" t="s">
        <v>29</v>
      </c>
      <c r="E1" s="39" t="s">
        <v>31</v>
      </c>
      <c r="F1" s="39" t="s">
        <v>32</v>
      </c>
      <c r="G1" s="39" t="s">
        <v>33</v>
      </c>
      <c r="H1" s="39" t="s">
        <v>33</v>
      </c>
      <c r="I1" s="40" t="s">
        <v>34</v>
      </c>
      <c r="J1" s="40" t="s">
        <v>35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36</v>
      </c>
      <c r="U2" t="s">
        <v>37</v>
      </c>
      <c r="V2" t="s">
        <v>38</v>
      </c>
      <c r="W2" t="s">
        <v>39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40</v>
      </c>
      <c r="T3" t="s">
        <v>41</v>
      </c>
      <c r="U3" t="s">
        <v>42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43</v>
      </c>
      <c r="T4" s="36">
        <v>0.95</v>
      </c>
      <c r="V4" t="s">
        <v>44</v>
      </c>
      <c r="W4" t="s">
        <v>41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45</v>
      </c>
      <c r="T5" s="36">
        <v>0.9</v>
      </c>
      <c r="U5" t="s">
        <v>46</v>
      </c>
      <c r="V5" t="s">
        <v>47</v>
      </c>
      <c r="W5" t="s">
        <v>48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49</v>
      </c>
      <c r="T6" s="36">
        <v>0.8</v>
      </c>
      <c r="V6" s="43" t="s">
        <v>45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50</v>
      </c>
      <c r="T7" s="36">
        <v>0.7</v>
      </c>
      <c r="V7" s="45" t="s">
        <v>51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52</v>
      </c>
      <c r="T8" s="36">
        <v>0.6</v>
      </c>
      <c r="V8" t="s">
        <v>53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54</v>
      </c>
      <c r="T9" s="36">
        <v>0.5</v>
      </c>
      <c r="V9" t="s">
        <v>55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56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57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X18" sqref="X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15600</v>
      </c>
      <c r="D3" s="22" t="s">
        <v>74</v>
      </c>
      <c r="E3" s="6" t="s">
        <v>70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13100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11</v>
      </c>
      <c r="D7" s="24">
        <v>2024</v>
      </c>
    </row>
    <row r="8" spans="1:5" x14ac:dyDescent="0.25">
      <c r="A8" s="15" t="s">
        <v>18</v>
      </c>
      <c r="B8" s="23"/>
      <c r="C8" s="24">
        <f>C9-C7</f>
        <v>49</v>
      </c>
      <c r="D8" s="24">
        <v>2013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16.5</v>
      </c>
      <c r="D10" s="24"/>
    </row>
    <row r="11" spans="1:5" x14ac:dyDescent="0.25">
      <c r="A11" s="15"/>
      <c r="B11" s="25"/>
      <c r="C11" s="26">
        <f>C10%</f>
        <v>0.16500000000000001</v>
      </c>
      <c r="D11" s="26"/>
    </row>
    <row r="12" spans="1:5" x14ac:dyDescent="0.25">
      <c r="A12" s="15" t="s">
        <v>21</v>
      </c>
      <c r="B12" s="18"/>
      <c r="C12" s="19">
        <f>C6*C11</f>
        <v>412.5</v>
      </c>
      <c r="D12" s="22"/>
    </row>
    <row r="13" spans="1:5" x14ac:dyDescent="0.25">
      <c r="A13" s="15" t="s">
        <v>22</v>
      </c>
      <c r="B13" s="18"/>
      <c r="C13" s="19">
        <f>C6-C12</f>
        <v>2087.5</v>
      </c>
      <c r="D13" s="22"/>
    </row>
    <row r="14" spans="1:5" x14ac:dyDescent="0.25">
      <c r="A14" s="15" t="s">
        <v>15</v>
      </c>
      <c r="B14" s="18"/>
      <c r="C14" s="19">
        <f>C5</f>
        <v>13100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71</v>
      </c>
      <c r="B16" s="28"/>
      <c r="C16" s="20">
        <f>C14+C13</f>
        <v>15187.5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ABUA</v>
      </c>
      <c r="B18" s="7"/>
      <c r="C18" s="29">
        <v>323</v>
      </c>
      <c r="D18" s="24"/>
    </row>
    <row r="19" spans="1:5" x14ac:dyDescent="0.25">
      <c r="A19" s="15" t="s">
        <v>72</v>
      </c>
      <c r="B19" s="6"/>
      <c r="C19" s="30">
        <f>C18*C16</f>
        <v>4905562.5</v>
      </c>
      <c r="D19" s="72"/>
      <c r="E19" s="65"/>
    </row>
    <row r="20" spans="1:5" x14ac:dyDescent="0.25">
      <c r="A20" s="15" t="s">
        <v>23</v>
      </c>
      <c r="C20" s="31">
        <f>C19*90%</f>
        <v>4415006.25</v>
      </c>
      <c r="D20" s="30"/>
      <c r="E20" s="65"/>
    </row>
    <row r="21" spans="1:5" x14ac:dyDescent="0.25">
      <c r="A21" s="15" t="s">
        <v>24</v>
      </c>
      <c r="C21" s="31">
        <f>C19*80%</f>
        <v>3924450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25</v>
      </c>
      <c r="B23" s="33"/>
      <c r="C23" s="34">
        <f>C4*C18</f>
        <v>807500</v>
      </c>
      <c r="D23" s="34"/>
    </row>
    <row r="24" spans="1:5" x14ac:dyDescent="0.25">
      <c r="A24" s="15" t="s">
        <v>26</v>
      </c>
    </row>
    <row r="25" spans="1:5" x14ac:dyDescent="0.25">
      <c r="A25" s="35" t="s">
        <v>27</v>
      </c>
      <c r="B25" s="16"/>
      <c r="C25" s="31">
        <f>C19*0.025/12</f>
        <v>10219.921875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S20" sqref="S2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269.16666666666669</v>
      </c>
      <c r="C2" s="4">
        <f t="shared" ref="C2:C16" si="1">B2*1.2</f>
        <v>323</v>
      </c>
      <c r="D2" s="4">
        <f t="shared" ref="D2:D16" si="2">C2*1.2</f>
        <v>387.59999999999997</v>
      </c>
      <c r="E2" s="5">
        <f t="shared" ref="E2:E16" si="3">R2</f>
        <v>4900000</v>
      </c>
      <c r="F2" s="74">
        <f t="shared" ref="F2:F15" si="4">ROUND((E2/B2),0)</f>
        <v>18204</v>
      </c>
      <c r="G2" s="74">
        <f t="shared" ref="G2:G15" si="5">ROUND((E2/C2),0)</f>
        <v>15170</v>
      </c>
      <c r="H2" s="74">
        <f t="shared" ref="H2:H15" si="6">ROUND((E2/D2),0)</f>
        <v>12642</v>
      </c>
      <c r="I2" s="74">
        <f t="shared" ref="I2:I15" si="7">T2</f>
        <v>0</v>
      </c>
      <c r="J2" s="74">
        <f t="shared" ref="J2:J15" si="8">U2</f>
        <v>0</v>
      </c>
      <c r="K2" s="7"/>
      <c r="L2" s="7"/>
      <c r="M2" s="7"/>
      <c r="N2" s="7"/>
      <c r="O2" s="7">
        <v>0</v>
      </c>
      <c r="P2" s="7">
        <v>323</v>
      </c>
      <c r="Q2" s="7">
        <f t="shared" ref="Q2:Q10" si="9">P2/1.2</f>
        <v>269.16666666666669</v>
      </c>
      <c r="R2" s="75">
        <v>4900000</v>
      </c>
      <c r="S2" s="75" t="s">
        <v>84</v>
      </c>
    </row>
    <row r="3" spans="1:19" x14ac:dyDescent="0.25">
      <c r="A3" s="4">
        <v>2</v>
      </c>
      <c r="B3" s="4">
        <f t="shared" si="0"/>
        <v>269.16666666666669</v>
      </c>
      <c r="C3" s="4">
        <f t="shared" si="1"/>
        <v>323</v>
      </c>
      <c r="D3" s="4">
        <f t="shared" si="2"/>
        <v>387.59999999999997</v>
      </c>
      <c r="E3" s="5">
        <f t="shared" si="3"/>
        <v>4200000</v>
      </c>
      <c r="F3" s="4">
        <f t="shared" si="4"/>
        <v>15604</v>
      </c>
      <c r="G3" s="4">
        <f t="shared" si="5"/>
        <v>13003</v>
      </c>
      <c r="H3" s="4">
        <f t="shared" si="6"/>
        <v>10836</v>
      </c>
      <c r="I3" s="4">
        <f t="shared" si="7"/>
        <v>0</v>
      </c>
      <c r="J3" s="4">
        <f t="shared" si="8"/>
        <v>0</v>
      </c>
      <c r="O3">
        <v>0</v>
      </c>
      <c r="P3">
        <v>323</v>
      </c>
      <c r="Q3">
        <f t="shared" si="9"/>
        <v>269.16666666666669</v>
      </c>
      <c r="R3" s="2">
        <v>4200000</v>
      </c>
      <c r="S3" s="2" t="s">
        <v>85</v>
      </c>
    </row>
    <row r="4" spans="1:19" x14ac:dyDescent="0.25">
      <c r="A4" s="4">
        <v>3</v>
      </c>
      <c r="B4" s="4">
        <f t="shared" si="0"/>
        <v>245.83333333333334</v>
      </c>
      <c r="C4" s="4">
        <f t="shared" si="1"/>
        <v>295</v>
      </c>
      <c r="D4" s="4">
        <f t="shared" si="2"/>
        <v>354</v>
      </c>
      <c r="E4" s="5">
        <f t="shared" si="3"/>
        <v>5500000</v>
      </c>
      <c r="F4" s="74">
        <f t="shared" si="4"/>
        <v>22373</v>
      </c>
      <c r="G4" s="74">
        <f t="shared" si="5"/>
        <v>18644</v>
      </c>
      <c r="H4" s="74">
        <f t="shared" si="6"/>
        <v>15537</v>
      </c>
      <c r="I4" s="74">
        <f t="shared" si="7"/>
        <v>0</v>
      </c>
      <c r="J4" s="74">
        <f t="shared" si="8"/>
        <v>0</v>
      </c>
      <c r="K4" s="7"/>
      <c r="L4" s="7"/>
      <c r="M4" s="7"/>
      <c r="N4" s="7"/>
      <c r="O4" s="7">
        <v>0</v>
      </c>
      <c r="P4" s="7">
        <v>295</v>
      </c>
      <c r="Q4" s="7">
        <f t="shared" si="9"/>
        <v>245.83333333333334</v>
      </c>
      <c r="R4" s="75">
        <v>5500000</v>
      </c>
      <c r="S4" s="2"/>
    </row>
    <row r="5" spans="1:19" x14ac:dyDescent="0.25">
      <c r="A5" s="4">
        <v>4</v>
      </c>
      <c r="B5" s="4">
        <f t="shared" si="0"/>
        <v>416.66666666666669</v>
      </c>
      <c r="C5" s="4">
        <f t="shared" si="1"/>
        <v>500</v>
      </c>
      <c r="D5" s="4">
        <f t="shared" si="2"/>
        <v>600</v>
      </c>
      <c r="E5" s="5">
        <f t="shared" si="3"/>
        <v>8000000</v>
      </c>
      <c r="F5" s="74">
        <f t="shared" si="4"/>
        <v>19200</v>
      </c>
      <c r="G5" s="74">
        <f t="shared" si="5"/>
        <v>16000</v>
      </c>
      <c r="H5" s="74">
        <f t="shared" si="6"/>
        <v>13333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v>500</v>
      </c>
      <c r="Q5" s="7">
        <f t="shared" si="9"/>
        <v>416.66666666666669</v>
      </c>
      <c r="R5" s="75">
        <v>8000000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ref="P4:P10" si="10">O6/1.2</f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83</v>
      </c>
    </row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52" t="s">
        <v>86</v>
      </c>
      <c r="G27" s="52">
        <v>261</v>
      </c>
    </row>
    <row r="28" spans="1:19" s="10" customFormat="1" x14ac:dyDescent="0.25">
      <c r="C28" s="67" t="s">
        <v>73</v>
      </c>
      <c r="D28" s="67"/>
      <c r="F28" s="52" t="s">
        <v>82</v>
      </c>
      <c r="G28" s="52">
        <v>269</v>
      </c>
    </row>
    <row r="29" spans="1:19" s="10" customFormat="1" x14ac:dyDescent="0.25">
      <c r="C29" s="67" t="s">
        <v>1</v>
      </c>
      <c r="D29" s="67"/>
      <c r="F29" s="52" t="s">
        <v>70</v>
      </c>
      <c r="G29" s="52">
        <v>323</v>
      </c>
      <c r="H29" s="10">
        <f>G29/G28</f>
        <v>1.2007434944237918</v>
      </c>
    </row>
    <row r="30" spans="1:19" s="10" customFormat="1" x14ac:dyDescent="0.25">
      <c r="F30" s="52" t="s">
        <v>71</v>
      </c>
      <c r="G30" s="52"/>
    </row>
    <row r="31" spans="1:19" s="10" customFormat="1" x14ac:dyDescent="0.25">
      <c r="C31" s="70"/>
      <c r="D31" s="70"/>
      <c r="F31" s="70" t="s">
        <v>72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23</v>
      </c>
      <c r="G32" s="70">
        <f>G31*90%</f>
        <v>0</v>
      </c>
    </row>
    <row r="33" spans="3:7" s="10" customFormat="1" x14ac:dyDescent="0.25">
      <c r="C33" s="70"/>
      <c r="D33" s="70"/>
      <c r="F33" s="70" t="s">
        <v>24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2024-10-09T07:00:40Z</dcterms:modified>
</cp:coreProperties>
</file>