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Darshana Yogesh Jankar - BOM - Approx\"/>
    </mc:Choice>
  </mc:AlternateContent>
  <xr:revisionPtr revIDLastSave="0" documentId="13_ncr:1_{AFFB377E-2622-4E24-88F9-C2D1B03B30D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14" i="18" l="1"/>
  <c r="R19" i="17"/>
  <c r="T16" i="16"/>
  <c r="R14" i="15"/>
  <c r="S17" i="14"/>
  <c r="S15" i="13"/>
  <c r="I33" i="4"/>
  <c r="F33" i="4"/>
  <c r="G33" i="4"/>
  <c r="G32" i="4"/>
  <c r="G31" i="4"/>
  <c r="W31" i="4" l="1"/>
  <c r="W42" i="4"/>
  <c r="W45" i="4" l="1"/>
  <c r="W46" i="4" s="1"/>
  <c r="W36" i="4" l="1"/>
  <c r="W37" i="4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2" i="4"/>
  <c r="W40" i="4"/>
  <c r="S39" i="4" l="1"/>
  <c r="S40" i="4" s="1"/>
  <c r="S42" i="4" s="1"/>
  <c r="W34" i="4"/>
  <c r="W38" i="4"/>
  <c r="W39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<sst xmlns="http://schemas.openxmlformats.org/spreadsheetml/2006/main" count="49" uniqueCount="43">
  <si>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</si>
  <si>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</si>
  <si>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</si>
  <si>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</si>
  <si>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</si>
  <si>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</si>
  <si>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</si>
  <si>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</si>
  <si>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</si>
  <si>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</si>
  <si>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</si>
  <si>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</si>
  <si>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</si>
  <si>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</si>
  <si>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</si>
  <si>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</si>
  <si>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</si>
  <si>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</si>
  <si>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</si>
  <si>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</si>
  <si>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</si>
  <si>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</si>
  <si>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</si>
  <si>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</si>
  <si>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</si>
  <si>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</si>
  <si>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</si>
  <si>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</si>
  <si>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</si>
  <si>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</si>
  <si>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</si>
  <si>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</si>
  <si>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</si>
  <si>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</si>
  <si>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</si>
  <si>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</si>
  <si>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</si>
  <si>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</si>
  <si>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</si>
  <si>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</si>
  <si>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T M C Branch Thane ) -  Darshana Yogesh Jankar &amp; Yogesh Tatoba Jankar</t>
  </si>
  <si>
    <t>Agree CA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</si>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</sst>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47</xdr:row>
      <xdr:rowOff>28575</xdr:rowOff>
    </xdr:from>
    <xdr:to>
      <xdr:col>19</xdr:col>
      <xdr:colOff>211104</xdr:colOff>
      <xdr:row>66</xdr:row>
      <xdr:rowOff>133875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64F376-3E8B-4977-9DCD-1963F2BC6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0858500"/>
          <a:ext cx="11136279" cy="37629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42</xdr:row>
      <xdr:rowOff>20143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D3B7FF-916D-49A7-A1AA-5F90B496C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7830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43</xdr:row>
      <xdr:rowOff>67764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9E762D-D1C1-4BD9-96C0-4610DA0B9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7802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191718</xdr:colOff>
      <xdr:row>46</xdr:row>
      <xdr:rowOff>172537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BBB1E9-8F6C-4EAC-991E-316BB4629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26118" cy="77925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267928</xdr:colOff>
      <xdr:row>42</xdr:row>
      <xdr:rowOff>29669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8360FE-69AA-496F-92D9-EBADAE418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02328" cy="7840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44</xdr:row>
      <xdr:rowOff>58255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F2CDF8-501C-4793-BE40-3C89FB19F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9163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172665</xdr:colOff>
      <xdr:row>47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BBE68F-83CB-46A5-9BAA-4B712A387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07065" cy="77449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39296</xdr:colOff>
      <xdr:row>41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6C7C73-84F2-46E1-B1A7-F3B1EB5FA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573696" cy="79925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39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30945E-ECC6-444A-8406-52F944739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73829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40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18CB89-A8F8-4E34-B32B-858C1351A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459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7" zoomScaleNormal="100" workbookViewId="0">
      <selection activeCell="H25" sqref="H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2847</v>
      </c>
      <c r="C3" s="4">
        <f>B3*1.2</f>
        <v>3416.4</v>
      </c>
      <c r="D3" s="4">
        <f t="shared" ref="D3:D14" si="2">C3*1.2</f>
        <v>4099.68</v>
      </c>
      <c r="E3" s="5">
        <f t="shared" ref="E3:E14" si="3">R3</f>
        <v>42765600</v>
      </c>
      <c r="F3" s="9">
        <f t="shared" ref="F3:F14" si="4">ROUND((E3/B3),0)</f>
        <v>15021</v>
      </c>
      <c r="G3" s="9">
        <f t="shared" ref="G3:G14" si="5">ROUND((E3/C3),0)</f>
        <v>12518</v>
      </c>
      <c r="H3" s="9">
        <f t="shared" ref="H3:H14" si="6">ROUND((E3/D3),0)</f>
        <v>10431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2847</v>
      </c>
      <c r="R3" s="2">
        <v>42765600</v>
      </c>
    </row>
    <row r="4" spans="1:20" x14ac:dyDescent="0.25">
      <c r="A4" s="4">
        <f t="shared" ref="A4:A9" si="9">N4</f>
        <v>0</v>
      </c>
      <c r="B4" s="4">
        <f t="shared" ref="B4:B9" si="10">Q4</f>
        <v>2699</v>
      </c>
      <c r="C4" s="4">
        <f t="shared" ref="C4:C9" si="11">B4*1.2</f>
        <v>3238.7999999999997</v>
      </c>
      <c r="D4" s="4">
        <f t="shared" ref="D4:D9" si="12">C4*1.2</f>
        <v>3886.5599999999995</v>
      </c>
      <c r="E4" s="5">
        <f t="shared" ref="E4:E9" si="13">R4</f>
        <v>41972266</v>
      </c>
      <c r="F4" s="9">
        <f t="shared" ref="F4:F9" si="14">ROUND((E4/B4),0)</f>
        <v>15551</v>
      </c>
      <c r="G4" s="9">
        <f t="shared" ref="G4:G9" si="15">ROUND((E4/C4),0)</f>
        <v>12959</v>
      </c>
      <c r="H4" s="9">
        <f t="shared" ref="H4:H9" si="16">ROUND((E4/D4),0)</f>
        <v>10799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2699</v>
      </c>
      <c r="R4" s="2">
        <v>41972266</v>
      </c>
    </row>
    <row r="5" spans="1:20" x14ac:dyDescent="0.25">
      <c r="A5" s="4">
        <f t="shared" si="9"/>
        <v>0</v>
      </c>
      <c r="B5" s="4">
        <f t="shared" si="10"/>
        <v>1846</v>
      </c>
      <c r="C5" s="4">
        <f t="shared" si="11"/>
        <v>2215.1999999999998</v>
      </c>
      <c r="D5" s="4">
        <f t="shared" si="12"/>
        <v>2658.24</v>
      </c>
      <c r="E5" s="5">
        <f t="shared" si="13"/>
        <v>38480387</v>
      </c>
      <c r="F5" s="9">
        <f t="shared" si="14"/>
        <v>20845</v>
      </c>
      <c r="G5" s="9">
        <f t="shared" si="15"/>
        <v>17371</v>
      </c>
      <c r="H5" s="9">
        <f t="shared" si="16"/>
        <v>14476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1846</v>
      </c>
      <c r="R5" s="2">
        <v>38480387</v>
      </c>
    </row>
    <row r="6" spans="1:20" x14ac:dyDescent="0.25">
      <c r="A6" s="4">
        <f t="shared" si="9"/>
        <v>0</v>
      </c>
      <c r="B6" s="4">
        <f t="shared" si="10"/>
        <v>1487</v>
      </c>
      <c r="C6" s="4">
        <f t="shared" si="11"/>
        <v>1784.3999999999999</v>
      </c>
      <c r="D6" s="4">
        <f t="shared" si="12"/>
        <v>2141.2799999999997</v>
      </c>
      <c r="E6" s="5">
        <f t="shared" si="13"/>
        <v>24918438</v>
      </c>
      <c r="F6" s="9">
        <f t="shared" si="14"/>
        <v>16758</v>
      </c>
      <c r="G6" s="9">
        <f t="shared" si="15"/>
        <v>13965</v>
      </c>
      <c r="H6" s="9">
        <f t="shared" si="16"/>
        <v>11637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1487</v>
      </c>
      <c r="R6" s="2">
        <v>24918438</v>
      </c>
    </row>
    <row r="7" spans="1:20" x14ac:dyDescent="0.25">
      <c r="A7" s="4">
        <f t="shared" si="9"/>
        <v>0</v>
      </c>
      <c r="B7" s="4">
        <f t="shared" si="10"/>
        <v>1847</v>
      </c>
      <c r="C7" s="4">
        <f t="shared" si="11"/>
        <v>2216.4</v>
      </c>
      <c r="D7" s="4">
        <f t="shared" si="12"/>
        <v>2659.68</v>
      </c>
      <c r="E7" s="5">
        <f t="shared" si="13"/>
        <v>43527505</v>
      </c>
      <c r="F7" s="9">
        <f t="shared" si="14"/>
        <v>23567</v>
      </c>
      <c r="G7" s="9">
        <f t="shared" si="15"/>
        <v>19639</v>
      </c>
      <c r="H7" s="9">
        <f t="shared" si="16"/>
        <v>16366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1847</v>
      </c>
      <c r="R7" s="2">
        <v>43527505</v>
      </c>
    </row>
    <row r="8" spans="1:20" x14ac:dyDescent="0.25">
      <c r="A8" s="4">
        <f t="shared" si="9"/>
        <v>0</v>
      </c>
      <c r="B8" s="4">
        <f t="shared" si="10"/>
        <v>1468</v>
      </c>
      <c r="C8" s="4">
        <f t="shared" si="11"/>
        <v>1761.6</v>
      </c>
      <c r="D8" s="4">
        <f t="shared" si="12"/>
        <v>2113.9199999999996</v>
      </c>
      <c r="E8" s="5">
        <f t="shared" si="13"/>
        <v>32156533</v>
      </c>
      <c r="F8" s="9">
        <f t="shared" si="14"/>
        <v>21905</v>
      </c>
      <c r="G8" s="9">
        <f t="shared" si="15"/>
        <v>18254</v>
      </c>
      <c r="H8" s="9">
        <f t="shared" si="16"/>
        <v>15212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1468</v>
      </c>
      <c r="R8" s="2">
        <v>32156533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ref="Q4:Q9" si="19">P9/1.2</f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760</v>
      </c>
      <c r="C16" s="4">
        <f>B16*1.2</f>
        <v>912</v>
      </c>
      <c r="D16" s="4">
        <f t="shared" ref="D16:D28" si="34">C16*1.2</f>
        <v>1094.3999999999999</v>
      </c>
      <c r="E16" s="5">
        <f t="shared" ref="E16:E28" si="35">R16</f>
        <v>20500000</v>
      </c>
      <c r="F16" s="9">
        <f t="shared" ref="F16:F28" si="36">ROUND((E16/B16),0)</f>
        <v>26974</v>
      </c>
      <c r="G16" s="9">
        <f t="shared" ref="G16:G28" si="37">ROUND((E16/C16),0)</f>
        <v>22478</v>
      </c>
      <c r="H16" s="9">
        <f t="shared" ref="H16:H28" si="38">ROUND((E16/D16),0)</f>
        <v>18732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760</v>
      </c>
      <c r="R16" s="2">
        <v>20500000</v>
      </c>
    </row>
    <row r="17" spans="1:24" x14ac:dyDescent="0.25">
      <c r="A17" s="4">
        <f t="shared" si="32"/>
        <v>0</v>
      </c>
      <c r="B17" s="4">
        <f t="shared" si="33"/>
        <v>758</v>
      </c>
      <c r="C17" s="4">
        <f t="shared" ref="C17:C28" si="41">B17*1.2</f>
        <v>909.6</v>
      </c>
      <c r="D17" s="4">
        <f t="shared" si="34"/>
        <v>1091.52</v>
      </c>
      <c r="E17" s="5">
        <f t="shared" si="35"/>
        <v>20500000</v>
      </c>
      <c r="F17" s="9">
        <f t="shared" si="36"/>
        <v>27045</v>
      </c>
      <c r="G17" s="9">
        <f t="shared" si="37"/>
        <v>22537</v>
      </c>
      <c r="H17" s="9">
        <f t="shared" si="38"/>
        <v>18781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758</v>
      </c>
      <c r="R17" s="2">
        <v>20500000</v>
      </c>
    </row>
    <row r="18" spans="1:24" x14ac:dyDescent="0.25">
      <c r="A18" s="4">
        <f t="shared" si="32"/>
        <v>0</v>
      </c>
      <c r="B18" s="4">
        <f t="shared" si="33"/>
        <v>1708</v>
      </c>
      <c r="C18" s="4">
        <f t="shared" si="41"/>
        <v>2049.6</v>
      </c>
      <c r="D18" s="4">
        <f t="shared" si="34"/>
        <v>2459.52</v>
      </c>
      <c r="E18" s="5">
        <f t="shared" si="35"/>
        <v>50500000</v>
      </c>
      <c r="F18" s="9">
        <f t="shared" si="36"/>
        <v>29567</v>
      </c>
      <c r="G18" s="9">
        <f t="shared" si="37"/>
        <v>24639</v>
      </c>
      <c r="H18" s="9">
        <f t="shared" si="38"/>
        <v>20532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1708</v>
      </c>
      <c r="R18" s="2">
        <v>50500000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  <c r="U24">
        <v>23560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41</v>
      </c>
      <c r="F31" s="7">
        <v>229.46</v>
      </c>
      <c r="G31">
        <f>F31*10.764</f>
        <v>2469.90744</v>
      </c>
      <c r="I31">
        <v>2470</v>
      </c>
      <c r="S31" s="10"/>
      <c r="T31" s="10"/>
      <c r="U31" s="17" t="s">
        <v>15</v>
      </c>
      <c r="V31" s="18"/>
      <c r="W31" s="19">
        <f>W29-W30</f>
        <v>-2500</v>
      </c>
      <c r="X31" s="22"/>
    </row>
    <row r="32" spans="1:24" ht="15.75" x14ac:dyDescent="0.25">
      <c r="E32" t="s">
        <v>42</v>
      </c>
      <c r="F32" s="7">
        <v>23.41</v>
      </c>
      <c r="G32">
        <f>F32*10.764</f>
        <v>251.98523999999998</v>
      </c>
      <c r="H32" s="6"/>
      <c r="I32">
        <v>252</v>
      </c>
      <c r="S32" s="10"/>
      <c r="T32" s="10"/>
      <c r="U32" s="17" t="s">
        <v>16</v>
      </c>
      <c r="V32" s="18"/>
      <c r="W32" s="19">
        <f>W30</f>
        <v>2500</v>
      </c>
      <c r="X32" s="22"/>
    </row>
    <row r="33" spans="6:24" ht="15.75" x14ac:dyDescent="0.25">
      <c r="F33" s="7">
        <f>SUM(F31:F32)</f>
        <v>252.87</v>
      </c>
      <c r="G33">
        <f>SUM(G31:G32)</f>
        <v>2721.8926799999999</v>
      </c>
      <c r="I33">
        <f>SUM(I31:I32)</f>
        <v>2722</v>
      </c>
      <c r="S33" s="10"/>
      <c r="T33" s="10"/>
      <c r="U33" s="17" t="s">
        <v>17</v>
      </c>
      <c r="V33" s="23"/>
      <c r="W33" s="24">
        <f>X33-X34</f>
        <v>12</v>
      </c>
      <c r="X33" s="25">
        <v>2024</v>
      </c>
    </row>
    <row r="34" spans="6:24" ht="15.75" x14ac:dyDescent="0.25">
      <c r="S34" s="10"/>
      <c r="T34" s="10"/>
      <c r="U34" s="17" t="s">
        <v>18</v>
      </c>
      <c r="V34" s="23"/>
      <c r="W34" s="24">
        <f>W35-W33</f>
        <v>48</v>
      </c>
      <c r="X34" s="41">
        <v>2012</v>
      </c>
    </row>
    <row r="35" spans="6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4" ht="39" customHeight="1" x14ac:dyDescent="0.25">
      <c r="P36" s="43" t="s">
        <v>40</v>
      </c>
      <c r="Q36" s="43"/>
      <c r="R36" s="43"/>
      <c r="S36" s="43"/>
      <c r="T36" s="44"/>
      <c r="U36" s="21" t="s">
        <v>20</v>
      </c>
      <c r="V36" s="23"/>
      <c r="W36" s="24">
        <f>90*W33/W35</f>
        <v>18</v>
      </c>
      <c r="X36" s="24"/>
    </row>
    <row r="37" spans="6:24" ht="15.75" x14ac:dyDescent="0.25">
      <c r="U37" s="17"/>
      <c r="V37" s="26"/>
      <c r="W37" s="27">
        <f>W36%</f>
        <v>0.18</v>
      </c>
      <c r="X37" s="27"/>
    </row>
    <row r="38" spans="6:24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450</v>
      </c>
      <c r="X38" s="22"/>
    </row>
    <row r="39" spans="6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2050</v>
      </c>
      <c r="X39" s="22"/>
    </row>
    <row r="40" spans="6:24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-2500</v>
      </c>
      <c r="X40" s="22"/>
    </row>
    <row r="41" spans="6:24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4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-450</v>
      </c>
      <c r="X42" s="22"/>
    </row>
    <row r="43" spans="6:24" ht="15.75" x14ac:dyDescent="0.25">
      <c r="S43" s="10"/>
      <c r="T43" s="10"/>
      <c r="U43" s="23"/>
      <c r="V43" s="23"/>
      <c r="W43" s="24"/>
      <c r="X43" s="24"/>
    </row>
    <row r="44" spans="6:24" ht="15.75" x14ac:dyDescent="0.25">
      <c r="S44" s="10"/>
      <c r="T44" s="10"/>
      <c r="U44" s="28" t="s">
        <v>38</v>
      </c>
      <c r="V44" s="30"/>
      <c r="W44" s="25">
        <v>2722</v>
      </c>
      <c r="X44" s="24"/>
    </row>
    <row r="45" spans="6:24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-1224900</v>
      </c>
      <c r="X45" s="33"/>
    </row>
    <row r="46" spans="6:24" ht="15.75" x14ac:dyDescent="0.25">
      <c r="S46" s="11"/>
      <c r="T46" s="10"/>
      <c r="U46" s="17" t="s">
        <v>25</v>
      </c>
      <c r="V46" s="23"/>
      <c r="W46" s="34">
        <f>W45*0.98</f>
        <v>-1200402</v>
      </c>
      <c r="X46" s="35"/>
    </row>
    <row r="47" spans="6:24" ht="15.75" x14ac:dyDescent="0.25">
      <c r="S47" s="10"/>
      <c r="T47" s="10"/>
      <c r="U47" s="17" t="s">
        <v>26</v>
      </c>
      <c r="V47" s="23"/>
      <c r="W47" s="34">
        <f>W45*0.8</f>
        <v>-979920</v>
      </c>
      <c r="X47" s="34"/>
    </row>
    <row r="48" spans="6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6805000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-2551.875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S14" sqref="S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3:S44"/>
  <sheetViews>
    <sheetView zoomScaleNormal="100" workbookViewId="0">
      <selection activeCell="T16" sqref="T16"/>
    </sheetView>
  </sheetViews>
  <sheetFormatPr defaultRowHeight="15" x14ac:dyDescent="0.25"/>
  <sheetData>
    <row r="13" spans="19:19" x14ac:dyDescent="0.25">
      <c r="S13">
        <v>1674</v>
      </c>
    </row>
    <row r="14" spans="19:19" x14ac:dyDescent="0.25">
      <c r="S14">
        <v>173</v>
      </c>
    </row>
    <row r="15" spans="19:19" x14ac:dyDescent="0.25">
      <c r="S15">
        <f>SUM(S13:S14)</f>
        <v>1847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15:S17"/>
  <sheetViews>
    <sheetView topLeftCell="A6" workbookViewId="0">
      <selection activeCell="T17" sqref="T17"/>
    </sheetView>
  </sheetViews>
  <sheetFormatPr defaultRowHeight="15" x14ac:dyDescent="0.25"/>
  <sheetData>
    <row r="15" spans="19:19" x14ac:dyDescent="0.25">
      <c r="S15">
        <v>2470</v>
      </c>
    </row>
    <row r="16" spans="19:19" x14ac:dyDescent="0.25">
      <c r="S16">
        <v>229</v>
      </c>
    </row>
    <row r="17" spans="19:19" x14ac:dyDescent="0.25">
      <c r="S17">
        <f>SUM(S15:S16)</f>
        <v>2699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14"/>
  <sheetViews>
    <sheetView zoomScaleNormal="100" workbookViewId="0">
      <selection activeCell="S23" sqref="S23"/>
    </sheetView>
  </sheetViews>
  <sheetFormatPr defaultRowHeight="15" x14ac:dyDescent="0.25"/>
  <sheetData>
    <row r="2" spans="1:18" x14ac:dyDescent="0.25">
      <c r="A2" s="6"/>
    </row>
    <row r="12" spans="1:18" x14ac:dyDescent="0.25">
      <c r="R12">
        <v>1675</v>
      </c>
    </row>
    <row r="13" spans="1:18" x14ac:dyDescent="0.25">
      <c r="R13">
        <v>171</v>
      </c>
    </row>
    <row r="14" spans="1:18" x14ac:dyDescent="0.25">
      <c r="R14">
        <f>SUM(R12:R13)</f>
        <v>1846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T14:T19"/>
  <sheetViews>
    <sheetView zoomScaleNormal="100" workbookViewId="0">
      <selection activeCell="T24" sqref="T24"/>
    </sheetView>
  </sheetViews>
  <sheetFormatPr defaultRowHeight="15" x14ac:dyDescent="0.25"/>
  <sheetData>
    <row r="14" spans="20:20" x14ac:dyDescent="0.25">
      <c r="T14">
        <v>1332</v>
      </c>
    </row>
    <row r="15" spans="20:20" x14ac:dyDescent="0.25">
      <c r="T15">
        <v>146</v>
      </c>
    </row>
    <row r="16" spans="20:20" x14ac:dyDescent="0.25">
      <c r="T16">
        <f>SUM(T14:T15)</f>
        <v>1478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17:R19"/>
  <sheetViews>
    <sheetView topLeftCell="A7" zoomScaleNormal="100" workbookViewId="0">
      <selection activeCell="R25" sqref="R25"/>
    </sheetView>
  </sheetViews>
  <sheetFormatPr defaultRowHeight="15" x14ac:dyDescent="0.25"/>
  <sheetData>
    <row r="17" spans="18:18" x14ac:dyDescent="0.25">
      <c r="R17">
        <v>1674</v>
      </c>
    </row>
    <row r="18" spans="18:18" x14ac:dyDescent="0.25">
      <c r="R18">
        <v>173</v>
      </c>
    </row>
    <row r="19" spans="18:18" x14ac:dyDescent="0.25">
      <c r="R19">
        <f>SUM(R17:R18)</f>
        <v>1847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12:W14"/>
  <sheetViews>
    <sheetView topLeftCell="F1" zoomScaleNormal="100" workbookViewId="0">
      <selection activeCell="X14" sqref="X14"/>
    </sheetView>
  </sheetViews>
  <sheetFormatPr defaultRowHeight="15" x14ac:dyDescent="0.25"/>
  <sheetData>
    <row r="12" spans="23:23" x14ac:dyDescent="0.25">
      <c r="W12">
        <v>1322</v>
      </c>
    </row>
    <row r="13" spans="23:23" x14ac:dyDescent="0.25">
      <c r="W13">
        <v>146</v>
      </c>
    </row>
    <row r="14" spans="23:23" x14ac:dyDescent="0.25">
      <c r="W14">
        <f>SUM(W12:W13)</f>
        <v>1468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R14" sqref="R13:R1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U13" sqref="U1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2024-09-26T09:48:05Z</dcterms:modified>
</cp:coreProperties>
</file>