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Mohammed Ali Road\Sharmila Ravindra Angara\"/>
    </mc:Choice>
  </mc:AlternateContent>
  <xr:revisionPtr revIDLastSave="0" documentId="13_ncr:1_{DB4ADC04-8DB9-4B42-81F9-E54936D0097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Q11" i="4" l="1"/>
  <c r="Q10" i="4"/>
  <c r="T10" i="4"/>
  <c r="Q8" i="4"/>
  <c r="T8" i="4"/>
  <c r="Q9" i="4"/>
  <c r="S9" i="4"/>
  <c r="H29" i="4"/>
  <c r="H22" i="4"/>
  <c r="H20" i="4"/>
  <c r="Q12" i="4" l="1"/>
  <c r="P12" i="4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<sst xmlns="http://schemas.openxmlformats.org/spreadsheetml/2006/main" count="28" uniqueCount="24">
  <si>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</si>
  <si>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</si>
  <si>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</si>
  <si>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</si>
  <si>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</si>
  <si>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</si>
  <si>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</si>
  <si>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</si>
  <si>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</si>
  <si>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</si>
  <si>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</si>
  <si>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</si>
  <si>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</si>
  <si>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2004, 20th Floor, Wing – A, "Monte South Titlis", Monte South, Khatau Mill Compound, Bapurao Jagtap Marg, Near Fire Brigade, Byculla (West), </t>
  </si>
  <si>
    <t>rera ca</t>
  </si>
  <si>
    <t>deck</t>
  </si>
  <si>
    <t>rate on ca</t>
  </si>
  <si>
    <t>fmv</t>
  </si>
  <si>
    <t>av - 2018</t>
  </si>
  <si>
    <t>sd</t>
  </si>
  <si>
    <t>rd</t>
  </si>
  <si>
    <t>oc - 2023</t>
  </si>
  <si>
    <t>23.09.24</t>
  </si>
  <si>
    <t>20.04.24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</si>
</sst>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172660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86FD8-6013-4931-B481-C50CBAB9F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68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076493-9CFE-41D7-9DE8-F14015D18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10239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401297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F7BA6-2254-4663-8F9E-61474CA5F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35697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088D8-FEA1-47E2-A1BF-7C7BCBDEC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C8836-7F50-4A22-AB22-22277827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BF893-F5EF-4C3C-98B7-CEB25BA1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258402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E174F6-DB6B-4209-BA06-59083C6BE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92802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AFCF65-C10C-4734-A189-2BD61E6F9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1049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CD69B0-61AB-4E28-B66A-B8F45BC97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639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52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3918FA-D4E2-4C93-B90F-568F4998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848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8554687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1464</v>
      </c>
      <c r="C2" s="4">
        <f>B2*1.2</f>
        <v>1756.8</v>
      </c>
      <c r="D2" s="4">
        <f t="shared" ref="D2:D13" si="2">C2*1.2</f>
        <v>2108.16</v>
      </c>
      <c r="E2" s="5">
        <f t="shared" ref="E2:E13" si="3">R2</f>
        <v>62500000</v>
      </c>
      <c r="F2" s="10">
        <f t="shared" ref="F2:F13" si="4">ROUND((E2/B2),0)</f>
        <v>42691</v>
      </c>
      <c r="G2" s="10">
        <f t="shared" ref="G2:G13" si="5">ROUND((E2/C2),0)</f>
        <v>35576</v>
      </c>
      <c r="H2" s="10">
        <f t="shared" ref="H2:H13" si="6">ROUND((E2/D2),0)</f>
        <v>29647</v>
      </c>
      <c r="I2" s="4" t="e">
        <f>#REF!</f>
        <v>#REF!</v>
      </c>
      <c r="J2" s="4">
        <f t="shared" ref="J2:J13" si="7">S2</f>
        <v>13</v>
      </c>
      <c r="O2">
        <v>0</v>
      </c>
      <c r="P2">
        <f t="shared" ref="P2:P12" si="8">O2/1.2</f>
        <v>0</v>
      </c>
      <c r="Q2">
        <v>1464</v>
      </c>
      <c r="R2" s="2">
        <v>62500000</v>
      </c>
      <c r="S2" s="8">
        <v>13</v>
      </c>
      <c r="T2" s="8"/>
    </row>
    <row r="3" spans="1:21" x14ac:dyDescent="0.25">
      <c r="A3" s="4">
        <f t="shared" si="0"/>
        <v>0</v>
      </c>
      <c r="B3" s="4">
        <f t="shared" si="1"/>
        <v>1565</v>
      </c>
      <c r="C3" s="4">
        <f t="shared" ref="C3:C15" si="9">B3*1.2</f>
        <v>1878</v>
      </c>
      <c r="D3" s="4">
        <f t="shared" si="2"/>
        <v>2253.6</v>
      </c>
      <c r="E3" s="5">
        <f t="shared" si="3"/>
        <v>70000000</v>
      </c>
      <c r="F3" s="10">
        <f t="shared" si="4"/>
        <v>44728</v>
      </c>
      <c r="G3" s="10">
        <f t="shared" si="5"/>
        <v>37274</v>
      </c>
      <c r="H3" s="10">
        <f t="shared" si="6"/>
        <v>31061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1565</v>
      </c>
      <c r="R3" s="2">
        <v>70000000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1408</v>
      </c>
      <c r="C4" s="4">
        <f t="shared" si="9"/>
        <v>1689.6</v>
      </c>
      <c r="D4" s="4">
        <f t="shared" si="2"/>
        <v>2027.5199999999998</v>
      </c>
      <c r="E4" s="5">
        <f t="shared" si="3"/>
        <v>65000000</v>
      </c>
      <c r="F4" s="10">
        <f t="shared" si="4"/>
        <v>46165</v>
      </c>
      <c r="G4" s="10">
        <f t="shared" si="5"/>
        <v>38471</v>
      </c>
      <c r="H4" s="10">
        <f t="shared" si="6"/>
        <v>32059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1408</v>
      </c>
      <c r="R4" s="2">
        <v>65000000</v>
      </c>
      <c r="S4" s="8"/>
      <c r="T4" s="8"/>
    </row>
    <row r="5" spans="1:21" x14ac:dyDescent="0.25">
      <c r="A5" s="4">
        <f t="shared" si="0"/>
        <v>0</v>
      </c>
      <c r="B5" s="4">
        <f t="shared" si="1"/>
        <v>1565</v>
      </c>
      <c r="C5" s="4">
        <f t="shared" si="9"/>
        <v>1878</v>
      </c>
      <c r="D5" s="4">
        <f t="shared" si="2"/>
        <v>2253.6</v>
      </c>
      <c r="E5" s="5">
        <f t="shared" si="3"/>
        <v>78200000</v>
      </c>
      <c r="F5" s="10">
        <f t="shared" si="4"/>
        <v>49968</v>
      </c>
      <c r="G5" s="10">
        <f t="shared" si="5"/>
        <v>41640</v>
      </c>
      <c r="H5" s="10">
        <f t="shared" si="6"/>
        <v>34700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1565</v>
      </c>
      <c r="R5" s="2">
        <v>78200000</v>
      </c>
      <c r="S5" s="8"/>
      <c r="T5" s="8"/>
    </row>
    <row r="6" spans="1:21" x14ac:dyDescent="0.25">
      <c r="A6" s="4">
        <f t="shared" si="0"/>
        <v>0</v>
      </c>
      <c r="B6" s="4">
        <f t="shared" si="1"/>
        <v>1565</v>
      </c>
      <c r="C6" s="4">
        <f t="shared" si="9"/>
        <v>1878</v>
      </c>
      <c r="D6" s="4">
        <f t="shared" si="2"/>
        <v>2253.6</v>
      </c>
      <c r="E6" s="5">
        <f t="shared" si="3"/>
        <v>60000000</v>
      </c>
      <c r="F6" s="15">
        <f t="shared" si="4"/>
        <v>38339</v>
      </c>
      <c r="G6" s="10">
        <f t="shared" si="5"/>
        <v>31949</v>
      </c>
      <c r="H6" s="10">
        <f t="shared" si="6"/>
        <v>26624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1565</v>
      </c>
      <c r="R6" s="2">
        <v>60000000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1450</v>
      </c>
      <c r="C7" s="4">
        <f t="shared" si="9"/>
        <v>1740</v>
      </c>
      <c r="D7" s="4">
        <f t="shared" si="2"/>
        <v>2088</v>
      </c>
      <c r="E7" s="5">
        <f t="shared" si="3"/>
        <v>55300000</v>
      </c>
      <c r="F7" s="15">
        <f t="shared" si="4"/>
        <v>38138</v>
      </c>
      <c r="G7" s="10">
        <f t="shared" si="5"/>
        <v>31782</v>
      </c>
      <c r="H7" s="10">
        <f t="shared" si="6"/>
        <v>26485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1450</v>
      </c>
      <c r="R7" s="2">
        <v>55300000</v>
      </c>
      <c r="S7" s="8"/>
      <c r="T7" s="8"/>
    </row>
    <row r="8" spans="1:21" x14ac:dyDescent="0.25">
      <c r="A8" s="4">
        <f t="shared" si="0"/>
        <v>0</v>
      </c>
      <c r="B8" s="4">
        <f t="shared" si="1"/>
        <v>1567.9918799999998</v>
      </c>
      <c r="C8" s="4">
        <f t="shared" si="9"/>
        <v>1881.5902559999997</v>
      </c>
      <c r="D8" s="4">
        <f t="shared" si="2"/>
        <v>2257.9083071999994</v>
      </c>
      <c r="E8" s="5">
        <f t="shared" si="3"/>
        <v>62792031</v>
      </c>
      <c r="F8" s="10">
        <f t="shared" si="4"/>
        <v>40046</v>
      </c>
      <c r="G8" s="10">
        <f t="shared" si="5"/>
        <v>33372</v>
      </c>
      <c r="H8" s="10">
        <f t="shared" si="6"/>
        <v>27810</v>
      </c>
      <c r="I8" s="4" t="e">
        <f>#REF!</f>
        <v>#REF!</v>
      </c>
      <c r="J8" s="4" t="str">
        <f t="shared" si="7"/>
        <v>23.09.24</v>
      </c>
      <c r="O8">
        <v>0</v>
      </c>
      <c r="P8">
        <f t="shared" si="8"/>
        <v>0</v>
      </c>
      <c r="Q8">
        <f>T8*10.764</f>
        <v>1567.9918799999998</v>
      </c>
      <c r="R8" s="2">
        <v>62792031</v>
      </c>
      <c r="S8" s="8" t="s">
        <v>22</v>
      </c>
      <c r="T8" s="8">
        <f>137.95+7.72</f>
        <v>145.66999999999999</v>
      </c>
      <c r="U8">
        <v>43</v>
      </c>
    </row>
    <row r="9" spans="1:21" x14ac:dyDescent="0.25">
      <c r="A9" s="4">
        <f t="shared" si="0"/>
        <v>0</v>
      </c>
      <c r="B9" s="4">
        <f t="shared" si="1"/>
        <v>1125.69912</v>
      </c>
      <c r="C9" s="4">
        <f t="shared" si="9"/>
        <v>1350.8389439999999</v>
      </c>
      <c r="D9" s="4">
        <f t="shared" si="2"/>
        <v>1621.0067327999998</v>
      </c>
      <c r="E9" s="5">
        <f t="shared" si="3"/>
        <v>41551402</v>
      </c>
      <c r="F9" s="15">
        <f t="shared" si="4"/>
        <v>36912</v>
      </c>
      <c r="G9" s="10">
        <f t="shared" si="5"/>
        <v>30760</v>
      </c>
      <c r="H9" s="10">
        <f t="shared" si="6"/>
        <v>25633</v>
      </c>
      <c r="I9" s="4" t="e">
        <f>#REF!</f>
        <v>#REF!</v>
      </c>
      <c r="J9" s="4">
        <f t="shared" si="7"/>
        <v>104.58</v>
      </c>
      <c r="O9">
        <v>0</v>
      </c>
      <c r="P9">
        <f t="shared" si="8"/>
        <v>0</v>
      </c>
      <c r="Q9">
        <f>S9*10.764</f>
        <v>1125.69912</v>
      </c>
      <c r="R9" s="2">
        <v>41551402</v>
      </c>
      <c r="S9" s="8">
        <f>101.25+3.33</f>
        <v>104.58</v>
      </c>
      <c r="T9" s="8"/>
      <c r="U9">
        <v>24</v>
      </c>
    </row>
    <row r="10" spans="1:21" x14ac:dyDescent="0.25">
      <c r="A10" s="4">
        <f t="shared" si="0"/>
        <v>0</v>
      </c>
      <c r="B10" s="4">
        <f t="shared" si="1"/>
        <v>1562.2041679999998</v>
      </c>
      <c r="C10" s="4">
        <f t="shared" si="9"/>
        <v>1874.6450015999997</v>
      </c>
      <c r="D10" s="4">
        <f t="shared" si="2"/>
        <v>2249.5740019199993</v>
      </c>
      <c r="E10" s="5">
        <f t="shared" si="3"/>
        <v>54481467</v>
      </c>
      <c r="F10" s="15">
        <f t="shared" si="4"/>
        <v>34875</v>
      </c>
      <c r="G10" s="10">
        <f t="shared" si="5"/>
        <v>29062</v>
      </c>
      <c r="H10" s="10">
        <f t="shared" si="6"/>
        <v>24219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T10*10.7464</f>
        <v>1562.2041679999998</v>
      </c>
      <c r="R10" s="2">
        <v>54481467</v>
      </c>
      <c r="S10" s="8"/>
      <c r="T10" s="8">
        <f>137.95+7.42</f>
        <v>145.36999999999998</v>
      </c>
      <c r="U10">
        <v>27</v>
      </c>
    </row>
    <row r="11" spans="1:21" x14ac:dyDescent="0.25">
      <c r="A11" s="4">
        <f t="shared" si="0"/>
        <v>0</v>
      </c>
      <c r="B11" s="4">
        <f t="shared" si="1"/>
        <v>934.63811999999996</v>
      </c>
      <c r="C11" s="4">
        <f t="shared" si="9"/>
        <v>1121.565744</v>
      </c>
      <c r="D11" s="4">
        <f t="shared" si="2"/>
        <v>1345.8788927999999</v>
      </c>
      <c r="E11" s="5">
        <f t="shared" si="3"/>
        <v>32058324</v>
      </c>
      <c r="F11" s="10">
        <f t="shared" si="4"/>
        <v>34300</v>
      </c>
      <c r="G11" s="10">
        <f t="shared" si="5"/>
        <v>28584</v>
      </c>
      <c r="H11" s="10">
        <f t="shared" si="6"/>
        <v>23820</v>
      </c>
      <c r="I11" s="4" t="e">
        <f>#REF!</f>
        <v>#REF!</v>
      </c>
      <c r="J11" s="4" t="str">
        <f t="shared" si="7"/>
        <v>20.04.24</v>
      </c>
      <c r="O11">
        <v>0</v>
      </c>
      <c r="P11">
        <f t="shared" si="8"/>
        <v>0</v>
      </c>
      <c r="Q11">
        <f>86.83*10.764</f>
        <v>934.63811999999996</v>
      </c>
      <c r="R11" s="2">
        <v>32058324</v>
      </c>
      <c r="S11" s="8" t="s">
        <v>23</v>
      </c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" si="10">P12/1.2</f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1485</v>
      </c>
    </row>
    <row r="19" spans="7:24" x14ac:dyDescent="0.25">
      <c r="G19" t="s">
        <v>15</v>
      </c>
      <c r="H19">
        <v>80</v>
      </c>
    </row>
    <row r="20" spans="7:24" x14ac:dyDescent="0.25">
      <c r="H20">
        <f>H19+H18</f>
        <v>1565</v>
      </c>
    </row>
    <row r="21" spans="7:24" x14ac:dyDescent="0.25">
      <c r="G21" t="s">
        <v>16</v>
      </c>
      <c r="H21">
        <v>37000</v>
      </c>
    </row>
    <row r="22" spans="7:24" x14ac:dyDescent="0.25">
      <c r="G22" s="6" t="s">
        <v>17</v>
      </c>
      <c r="H22" s="6">
        <f>H21*H20</f>
        <v>57905000</v>
      </c>
      <c r="I22">
        <f>H22*90%</f>
        <v>52114500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I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18</v>
      </c>
      <c r="H26">
        <v>37236200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19</v>
      </c>
      <c r="H27">
        <v>1861900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SUM(H26:H28)</f>
        <v>39128100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2024-10-04T12:08:41Z</dcterms:modified>
</cp:coreProperties>
</file>