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Gauri kolge - SBI\"/>
    </mc:Choice>
  </mc:AlternateContent>
  <xr:revisionPtr revIDLastSave="0" documentId="13_ncr:1_{4EA0849D-F696-4167-A117-CBFBA47CCCC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Y45" i="4" l="1"/>
  <c r="AA45" i="4" s="1"/>
  <c r="W46" i="4"/>
  <c r="G34" i="4"/>
  <c r="F34" i="4"/>
  <c r="T17" i="25" l="1"/>
  <c r="V18" i="24"/>
  <c r="S17" i="22"/>
  <c r="T18" i="19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<sst xmlns="http://schemas.openxmlformats.org/spreadsheetml/2006/main" count="49" uniqueCount="43">
  <si>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</si>
  <si>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</si>
  <si>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</si>
  <si>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</si>
  <si>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</si>
  <si>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</si>
  <si>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</si>
  <si>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</si>
  <si>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</si>
  <si>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</si>
  <si>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</si>
  <si>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</si>
  <si>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</si>
  <si>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</si>
  <si>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</si>
  <si>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</si>
  <si>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</si>
  <si>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</si>
  <si>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</si>
  <si>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</si>
  <si>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</si>
  <si>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</si>
  <si>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</si>
  <si>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</si>
  <si>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</si>
  <si>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</si>
  <si>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</si>
  <si>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</si>
  <si>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</si>
  <si>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</si>
  <si>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</si>
  <si>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</si>
  <si>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</si>
  <si>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</si>
  <si>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</si>
  <si>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</si>
  <si>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</si>
  <si>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</si>
  <si>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</si>
  <si>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</si>
  <si>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1 Cr Park</t>
  </si>
  <si>
    <t>FMV / RV</t>
  </si>
  <si>
    <t>State Bank of India ( RACPC Sion ) - Gauri kolge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</si>
</sst>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43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36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2D580-A6EB-4181-A6B5-1235A583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68684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5F179C-F19F-4982-91A6-FA54BA87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3350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45044F-84FB-4AE3-BA41-278E5B136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4397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76200</xdr:rowOff>
    </xdr:from>
    <xdr:to>
      <xdr:col>15</xdr:col>
      <xdr:colOff>306015</xdr:colOff>
      <xdr:row>35</xdr:row>
      <xdr:rowOff>10420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EA8DD-98FE-4C29-90FE-93C96EAA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266700"/>
          <a:ext cx="8707065" cy="64112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17</xdr:col>
      <xdr:colOff>172665</xdr:colOff>
      <xdr:row>38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F21A7-7297-4CBA-82BA-E13431D1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8707065" cy="6744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42</xdr:row>
      <xdr:rowOff>67737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AA3B36-B6C3-47CA-B1A0-3FC98CD5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611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191548</xdr:colOff>
      <xdr:row>52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0B258F-12C7-4644-87ED-B9BD4CA2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06748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16B0F-6245-45CD-8C6D-F3947F5C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39</xdr:row>
      <xdr:rowOff>124806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EE702-49CE-47BE-B457-681EB97D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0304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343969</xdr:colOff>
      <xdr:row>53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8EBCE-7776-4BC9-9E7C-ABED5D3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659169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20</xdr:col>
      <xdr:colOff>134560</xdr:colOff>
      <xdr:row>34</xdr:row>
      <xdr:rowOff>67535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332D41-1D71-4361-9664-FFF197294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8668960" cy="6163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48A2E-2E24-488D-8FDF-77CBF3A67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487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C3EDC-CB8E-47CE-9C82-B94CA017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639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51"/>
  <sheetViews>
    <sheetView tabSelected="1" topLeftCell="D19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  <col min="27" max="27" width="14.28515625" bestFit="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972</v>
      </c>
      <c r="C3" s="4">
        <f>B3*1.2</f>
        <v>1166.3999999999999</v>
      </c>
      <c r="D3" s="4">
        <f t="shared" ref="D3:D14" si="2">C3*1.2</f>
        <v>1399.6799999999998</v>
      </c>
      <c r="E3" s="5">
        <f t="shared" ref="E3:E14" si="3">R3</f>
        <v>17491958</v>
      </c>
      <c r="F3" s="9">
        <f t="shared" ref="F3:F14" si="4">ROUND((E3/B3),0)</f>
        <v>17996</v>
      </c>
      <c r="G3" s="9">
        <f t="shared" ref="G3:G14" si="5">ROUND((E3/C3),0)</f>
        <v>14997</v>
      </c>
      <c r="H3" s="9">
        <f t="shared" ref="H3:H14" si="6">ROUND((E3/D3),0)</f>
        <v>12497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972</v>
      </c>
      <c r="R3" s="2">
        <v>17491958</v>
      </c>
    </row>
    <row r="4" spans="1:20" x14ac:dyDescent="0.25">
      <c r="A4" s="4">
        <f t="shared" ref="A4:A9" si="9">N4</f>
        <v>0</v>
      </c>
      <c r="B4" s="4">
        <f t="shared" ref="B4:B9" si="10">Q4</f>
        <v>624</v>
      </c>
      <c r="C4" s="4">
        <f t="shared" ref="C4:C9" si="11">B4*1.2</f>
        <v>748.8</v>
      </c>
      <c r="D4" s="4">
        <f t="shared" ref="D4:D9" si="12">C4*1.2</f>
        <v>898.56</v>
      </c>
      <c r="E4" s="5">
        <f t="shared" ref="E4:E9" si="13">R4</f>
        <v>16786710</v>
      </c>
      <c r="F4" s="9">
        <f t="shared" ref="F4:F9" si="14">ROUND((E4/B4),0)</f>
        <v>26902</v>
      </c>
      <c r="G4" s="9">
        <f t="shared" ref="G4:G9" si="15">ROUND((E4/C4),0)</f>
        <v>22418</v>
      </c>
      <c r="H4" s="9">
        <f t="shared" ref="H4:H9" si="16">ROUND((E4/D4),0)</f>
        <v>18682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624</v>
      </c>
      <c r="R4" s="2">
        <v>16786710</v>
      </c>
    </row>
    <row r="5" spans="1:20" x14ac:dyDescent="0.25">
      <c r="A5" s="4">
        <f t="shared" si="9"/>
        <v>0</v>
      </c>
      <c r="B5" s="4">
        <f t="shared" si="10"/>
        <v>697</v>
      </c>
      <c r="C5" s="4">
        <f t="shared" si="11"/>
        <v>836.4</v>
      </c>
      <c r="D5" s="4">
        <f t="shared" si="12"/>
        <v>1003.68</v>
      </c>
      <c r="E5" s="5">
        <f t="shared" si="13"/>
        <v>11356918</v>
      </c>
      <c r="F5" s="9">
        <f t="shared" si="14"/>
        <v>16294</v>
      </c>
      <c r="G5" s="9">
        <f t="shared" si="15"/>
        <v>13578</v>
      </c>
      <c r="H5" s="9">
        <f t="shared" si="16"/>
        <v>11315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697</v>
      </c>
      <c r="R5" s="2">
        <v>11356918</v>
      </c>
    </row>
    <row r="6" spans="1:20" x14ac:dyDescent="0.25">
      <c r="A6" s="4">
        <f t="shared" si="9"/>
        <v>0</v>
      </c>
      <c r="B6" s="4">
        <f t="shared" si="10"/>
        <v>697</v>
      </c>
      <c r="C6" s="4">
        <f t="shared" si="11"/>
        <v>836.4</v>
      </c>
      <c r="D6" s="4">
        <f t="shared" si="12"/>
        <v>1003.68</v>
      </c>
      <c r="E6" s="5">
        <f t="shared" si="13"/>
        <v>12540959</v>
      </c>
      <c r="F6" s="9">
        <f t="shared" si="14"/>
        <v>17993</v>
      </c>
      <c r="G6" s="9">
        <f t="shared" si="15"/>
        <v>14994</v>
      </c>
      <c r="H6" s="9">
        <f t="shared" si="16"/>
        <v>12495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697</v>
      </c>
      <c r="R6" s="2">
        <v>12540959</v>
      </c>
    </row>
    <row r="7" spans="1:20" s="45" customFormat="1" x14ac:dyDescent="0.25">
      <c r="A7" s="43">
        <f t="shared" si="9"/>
        <v>0</v>
      </c>
      <c r="B7" s="43">
        <f t="shared" si="10"/>
        <v>677</v>
      </c>
      <c r="C7" s="43">
        <f t="shared" si="11"/>
        <v>812.4</v>
      </c>
      <c r="D7" s="43">
        <f t="shared" si="12"/>
        <v>974.87999999999988</v>
      </c>
      <c r="E7" s="44">
        <f t="shared" si="13"/>
        <v>19045427</v>
      </c>
      <c r="F7" s="43">
        <f t="shared" si="14"/>
        <v>28132</v>
      </c>
      <c r="G7" s="43">
        <f t="shared" si="15"/>
        <v>23443</v>
      </c>
      <c r="H7" s="43">
        <f t="shared" si="16"/>
        <v>19536</v>
      </c>
      <c r="I7" s="43" t="e">
        <f>#REF!</f>
        <v>#REF!</v>
      </c>
      <c r="J7" s="43">
        <f t="shared" si="17"/>
        <v>0</v>
      </c>
      <c r="O7" s="45">
        <v>0</v>
      </c>
      <c r="P7" s="45">
        <f t="shared" si="18"/>
        <v>0</v>
      </c>
      <c r="Q7" s="45">
        <v>677</v>
      </c>
      <c r="R7" s="46">
        <v>19045427</v>
      </c>
    </row>
    <row r="8" spans="1:20" x14ac:dyDescent="0.25">
      <c r="A8" s="4">
        <f t="shared" si="9"/>
        <v>0</v>
      </c>
      <c r="B8" s="4">
        <f t="shared" si="10"/>
        <v>677</v>
      </c>
      <c r="C8" s="4">
        <f t="shared" si="11"/>
        <v>812.4</v>
      </c>
      <c r="D8" s="4">
        <f t="shared" si="12"/>
        <v>974.87999999999988</v>
      </c>
      <c r="E8" s="5">
        <f t="shared" si="13"/>
        <v>16779947</v>
      </c>
      <c r="F8" s="9">
        <f t="shared" si="14"/>
        <v>24786</v>
      </c>
      <c r="G8" s="9">
        <f t="shared" si="15"/>
        <v>20655</v>
      </c>
      <c r="H8" s="9">
        <f t="shared" si="16"/>
        <v>17212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677</v>
      </c>
      <c r="R8" s="2">
        <v>16779947</v>
      </c>
    </row>
    <row r="9" spans="1:20" s="45" customFormat="1" x14ac:dyDescent="0.25">
      <c r="A9" s="43">
        <f t="shared" si="9"/>
        <v>0</v>
      </c>
      <c r="B9" s="43">
        <f t="shared" si="10"/>
        <v>869</v>
      </c>
      <c r="C9" s="43">
        <f t="shared" si="11"/>
        <v>1042.8</v>
      </c>
      <c r="D9" s="43">
        <f t="shared" si="12"/>
        <v>1251.3599999999999</v>
      </c>
      <c r="E9" s="44">
        <f t="shared" si="13"/>
        <v>25558616</v>
      </c>
      <c r="F9" s="43">
        <f t="shared" si="14"/>
        <v>29412</v>
      </c>
      <c r="G9" s="43">
        <f t="shared" si="15"/>
        <v>24510</v>
      </c>
      <c r="H9" s="43">
        <f t="shared" si="16"/>
        <v>20425</v>
      </c>
      <c r="I9" s="43" t="e">
        <f>#REF!</f>
        <v>#REF!</v>
      </c>
      <c r="J9" s="43">
        <f t="shared" si="17"/>
        <v>0</v>
      </c>
      <c r="O9" s="45">
        <v>0</v>
      </c>
      <c r="P9" s="45">
        <f t="shared" si="18"/>
        <v>0</v>
      </c>
      <c r="Q9" s="45">
        <v>869</v>
      </c>
      <c r="R9" s="46">
        <v>25558616</v>
      </c>
    </row>
    <row r="10" spans="1:20" x14ac:dyDescent="0.25">
      <c r="A10" s="4">
        <f t="shared" si="0"/>
        <v>0</v>
      </c>
      <c r="B10" s="4">
        <f t="shared" si="1"/>
        <v>684</v>
      </c>
      <c r="C10" s="4">
        <f t="shared" ref="C10:C14" si="19">B10*1.2</f>
        <v>820.8</v>
      </c>
      <c r="D10" s="4">
        <f t="shared" si="2"/>
        <v>984.95999999999992</v>
      </c>
      <c r="E10" s="5">
        <f t="shared" si="3"/>
        <v>17893804</v>
      </c>
      <c r="F10" s="9">
        <f t="shared" si="4"/>
        <v>26161</v>
      </c>
      <c r="G10" s="9">
        <f t="shared" si="5"/>
        <v>21800</v>
      </c>
      <c r="H10" s="9">
        <f t="shared" si="6"/>
        <v>18167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684</v>
      </c>
      <c r="R10" s="2">
        <v>17893804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x14ac:dyDescent="0.25">
      <c r="A16" s="4">
        <f t="shared" ref="A16:A28" si="31">N16</f>
        <v>0</v>
      </c>
      <c r="B16" s="4">
        <f t="shared" ref="B16:B28" si="32">Q16</f>
        <v>868</v>
      </c>
      <c r="C16" s="4">
        <f>B16*1.2</f>
        <v>1041.5999999999999</v>
      </c>
      <c r="D16" s="4">
        <f t="shared" ref="D16:D28" si="33">C16*1.2</f>
        <v>1249.9199999999998</v>
      </c>
      <c r="E16" s="5">
        <f t="shared" ref="E16:E28" si="34">R16</f>
        <v>27500000</v>
      </c>
      <c r="F16" s="9">
        <f t="shared" ref="F16:F28" si="35">ROUND((E16/B16),0)</f>
        <v>31682</v>
      </c>
      <c r="G16" s="9">
        <f t="shared" ref="G16:G28" si="36">ROUND((E16/C16),0)</f>
        <v>26402</v>
      </c>
      <c r="H16" s="9">
        <f t="shared" ref="H16:H28" si="37">ROUND((E16/D16),0)</f>
        <v>22001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868</v>
      </c>
      <c r="R16" s="2">
        <v>27500000</v>
      </c>
    </row>
    <row r="17" spans="1:24" s="45" customFormat="1" x14ac:dyDescent="0.25">
      <c r="A17" s="43">
        <f t="shared" si="31"/>
        <v>0</v>
      </c>
      <c r="B17" s="43">
        <f t="shared" si="32"/>
        <v>712</v>
      </c>
      <c r="C17" s="43">
        <f t="shared" ref="C17:C28" si="40">B17*1.2</f>
        <v>854.4</v>
      </c>
      <c r="D17" s="43">
        <f t="shared" si="33"/>
        <v>1025.28</v>
      </c>
      <c r="E17" s="44">
        <f t="shared" si="34"/>
        <v>24000000</v>
      </c>
      <c r="F17" s="43">
        <f t="shared" si="35"/>
        <v>33708</v>
      </c>
      <c r="G17" s="43">
        <f t="shared" si="36"/>
        <v>28090</v>
      </c>
      <c r="H17" s="43">
        <f t="shared" si="37"/>
        <v>23408</v>
      </c>
      <c r="I17" s="43" t="e">
        <f>#REF!</f>
        <v>#REF!</v>
      </c>
      <c r="J17" s="43">
        <f t="shared" si="38"/>
        <v>0</v>
      </c>
      <c r="O17" s="45">
        <v>0</v>
      </c>
      <c r="P17" s="45">
        <f t="shared" si="39"/>
        <v>0</v>
      </c>
      <c r="Q17" s="45">
        <v>712</v>
      </c>
      <c r="R17" s="46">
        <v>24000000</v>
      </c>
    </row>
    <row r="18" spans="1:24" x14ac:dyDescent="0.25">
      <c r="A18" s="4">
        <f t="shared" si="31"/>
        <v>0</v>
      </c>
      <c r="B18" s="4">
        <f t="shared" si="32"/>
        <v>868</v>
      </c>
      <c r="C18" s="4">
        <f t="shared" si="40"/>
        <v>1041.5999999999999</v>
      </c>
      <c r="D18" s="4">
        <f t="shared" si="33"/>
        <v>1249.9199999999998</v>
      </c>
      <c r="E18" s="5">
        <f t="shared" si="34"/>
        <v>27500000</v>
      </c>
      <c r="F18" s="9">
        <f t="shared" si="35"/>
        <v>31682</v>
      </c>
      <c r="G18" s="9">
        <f t="shared" si="36"/>
        <v>26402</v>
      </c>
      <c r="H18" s="9">
        <f t="shared" si="37"/>
        <v>22001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868</v>
      </c>
      <c r="R18" s="2">
        <v>27500000</v>
      </c>
    </row>
    <row r="19" spans="1:24" x14ac:dyDescent="0.25">
      <c r="A19" s="4">
        <f t="shared" si="31"/>
        <v>0</v>
      </c>
      <c r="B19" s="4">
        <f t="shared" si="32"/>
        <v>614</v>
      </c>
      <c r="C19" s="4">
        <f t="shared" si="40"/>
        <v>736.8</v>
      </c>
      <c r="D19" s="4">
        <f t="shared" si="33"/>
        <v>884.16</v>
      </c>
      <c r="E19" s="5">
        <f t="shared" si="34"/>
        <v>20100000</v>
      </c>
      <c r="F19" s="9">
        <f t="shared" si="35"/>
        <v>32736</v>
      </c>
      <c r="G19" s="9">
        <f t="shared" si="36"/>
        <v>27280</v>
      </c>
      <c r="H19" s="9">
        <f t="shared" si="37"/>
        <v>22733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614</v>
      </c>
      <c r="R19" s="2">
        <v>20100000</v>
      </c>
    </row>
    <row r="20" spans="1:24" s="45" customFormat="1" x14ac:dyDescent="0.25">
      <c r="A20" s="43">
        <f t="shared" si="31"/>
        <v>0</v>
      </c>
      <c r="B20" s="43">
        <f t="shared" si="32"/>
        <v>716</v>
      </c>
      <c r="C20" s="43">
        <f t="shared" si="40"/>
        <v>859.19999999999993</v>
      </c>
      <c r="D20" s="43">
        <f t="shared" si="33"/>
        <v>1031.04</v>
      </c>
      <c r="E20" s="44">
        <f t="shared" si="34"/>
        <v>24500000</v>
      </c>
      <c r="F20" s="43">
        <f t="shared" si="35"/>
        <v>34218</v>
      </c>
      <c r="G20" s="43">
        <f t="shared" si="36"/>
        <v>28515</v>
      </c>
      <c r="H20" s="43">
        <f t="shared" si="37"/>
        <v>23762</v>
      </c>
      <c r="I20" s="43" t="e">
        <f>#REF!</f>
        <v>#REF!</v>
      </c>
      <c r="J20" s="43">
        <f t="shared" si="38"/>
        <v>0</v>
      </c>
      <c r="O20" s="45">
        <v>0</v>
      </c>
      <c r="P20" s="45">
        <f t="shared" si="39"/>
        <v>0</v>
      </c>
      <c r="Q20" s="45">
        <v>716</v>
      </c>
      <c r="R20" s="46">
        <v>24500000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29000</v>
      </c>
      <c r="X31" s="22"/>
    </row>
    <row r="32" spans="1:24" ht="15.75" x14ac:dyDescent="0.25">
      <c r="E32" t="s">
        <v>39</v>
      </c>
      <c r="F32" s="7">
        <v>58.9</v>
      </c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6:27" ht="15.75" x14ac:dyDescent="0.25">
      <c r="F33" s="7">
        <v>0.93</v>
      </c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6:27" ht="15.75" x14ac:dyDescent="0.25">
      <c r="F34" s="7">
        <f>SUM(F32:F33)</f>
        <v>59.83</v>
      </c>
      <c r="G34">
        <f>F34*10.764</f>
        <v>644.01011999999992</v>
      </c>
      <c r="S34" s="10"/>
      <c r="T34" s="10"/>
      <c r="U34" s="17" t="s">
        <v>18</v>
      </c>
      <c r="V34" s="23"/>
      <c r="W34" s="24">
        <f>W35-W33</f>
        <v>64</v>
      </c>
      <c r="X34" s="41">
        <v>2028</v>
      </c>
    </row>
    <row r="35" spans="6:27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7" ht="39" customHeight="1" x14ac:dyDescent="0.25">
      <c r="P36" s="48" t="s">
        <v>42</v>
      </c>
      <c r="Q36" s="48"/>
      <c r="R36" s="48"/>
      <c r="S36" s="48"/>
      <c r="T36" s="49"/>
      <c r="U36" s="21" t="s">
        <v>20</v>
      </c>
      <c r="V36" s="23"/>
      <c r="W36" s="24">
        <f>90*W33/W35</f>
        <v>-6</v>
      </c>
      <c r="X36" s="24"/>
    </row>
    <row r="37" spans="6:27" ht="15.75" x14ac:dyDescent="0.25">
      <c r="U37" s="17"/>
      <c r="V37" s="26"/>
      <c r="W37" s="27">
        <v>0</v>
      </c>
      <c r="X37" s="27"/>
    </row>
    <row r="38" spans="6:27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7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6:27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29000</v>
      </c>
      <c r="X40" s="22"/>
    </row>
    <row r="41" spans="6:27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7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32000</v>
      </c>
      <c r="X42" s="22"/>
    </row>
    <row r="43" spans="6:27" ht="15.75" x14ac:dyDescent="0.25">
      <c r="S43" s="10"/>
      <c r="T43" s="10"/>
      <c r="U43" s="23"/>
      <c r="V43" s="23"/>
      <c r="W43" s="24"/>
      <c r="X43" s="24"/>
    </row>
    <row r="44" spans="6:27" ht="15.75" x14ac:dyDescent="0.25">
      <c r="S44" s="10"/>
      <c r="T44" s="10"/>
      <c r="U44" s="28" t="s">
        <v>37</v>
      </c>
      <c r="V44" s="30"/>
      <c r="W44" s="25">
        <v>644</v>
      </c>
      <c r="X44" s="24" t="s">
        <v>40</v>
      </c>
    </row>
    <row r="45" spans="6:27" ht="15.75" x14ac:dyDescent="0.25">
      <c r="P45" s="13" t="s">
        <v>29</v>
      </c>
      <c r="S45" s="10"/>
      <c r="T45" s="11"/>
      <c r="U45" s="17" t="s">
        <v>41</v>
      </c>
      <c r="V45" s="31"/>
      <c r="W45" s="32">
        <f>W42*W44+X46</f>
        <v>20608000</v>
      </c>
      <c r="X45" s="33">
        <v>1000000</v>
      </c>
      <c r="Y45" s="15">
        <f>W45+X45</f>
        <v>21608000</v>
      </c>
      <c r="AA45" s="42">
        <f>Y45*0.75</f>
        <v>16206000</v>
      </c>
    </row>
    <row r="46" spans="6:27" ht="15.75" x14ac:dyDescent="0.25">
      <c r="S46" s="11"/>
      <c r="T46" s="10"/>
      <c r="U46" s="17" t="s">
        <v>24</v>
      </c>
      <c r="V46" s="23"/>
      <c r="W46" s="34">
        <f>W45*0.98</f>
        <v>20195840</v>
      </c>
      <c r="X46" s="35"/>
      <c r="Y46" s="15"/>
    </row>
    <row r="47" spans="6:27" ht="15.75" x14ac:dyDescent="0.25">
      <c r="S47" s="10"/>
      <c r="T47" s="10"/>
      <c r="U47" s="17" t="s">
        <v>25</v>
      </c>
      <c r="V47" s="23"/>
      <c r="W47" s="34">
        <f>W45*0.8</f>
        <v>16486400</v>
      </c>
      <c r="X47" s="34"/>
      <c r="Y47" s="15"/>
    </row>
    <row r="48" spans="6:27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1932000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42933.333333333336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1" sqref="T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37" sqref="B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4:S17"/>
  <sheetViews>
    <sheetView workbookViewId="0">
      <selection activeCell="R21" sqref="R21"/>
    </sheetView>
  </sheetViews>
  <sheetFormatPr defaultRowHeight="15" x14ac:dyDescent="0.25"/>
  <cols>
    <col min="19" max="19" width="21.28515625" customWidth="1"/>
  </cols>
  <sheetData>
    <row r="14" spans="19:19" x14ac:dyDescent="0.25">
      <c r="S14">
        <v>18109927</v>
      </c>
    </row>
    <row r="15" spans="19:19" x14ac:dyDescent="0.25">
      <c r="S15">
        <v>905500</v>
      </c>
    </row>
    <row r="16" spans="19:19" x14ac:dyDescent="0.25">
      <c r="S16">
        <v>30000</v>
      </c>
    </row>
    <row r="17" spans="19:19" x14ac:dyDescent="0.25">
      <c r="S17">
        <f>SUM(S14:S16)</f>
        <v>19045427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V15:V18"/>
  <sheetViews>
    <sheetView workbookViewId="0">
      <selection activeCell="W18" sqref="W18"/>
    </sheetView>
  </sheetViews>
  <sheetFormatPr defaultRowHeight="15" x14ac:dyDescent="0.25"/>
  <cols>
    <col min="22" max="22" width="14" customWidth="1"/>
  </cols>
  <sheetData>
    <row r="15" spans="22:22" x14ac:dyDescent="0.25">
      <c r="V15">
        <v>24083516</v>
      </c>
    </row>
    <row r="16" spans="22:22" x14ac:dyDescent="0.25">
      <c r="V16">
        <v>1445100</v>
      </c>
    </row>
    <row r="17" spans="22:22" x14ac:dyDescent="0.25">
      <c r="V17">
        <v>30000</v>
      </c>
    </row>
    <row r="18" spans="22:22" x14ac:dyDescent="0.25">
      <c r="V18">
        <f>SUM(V15:V17)</f>
        <v>25558616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6A472-503A-43B8-9E75-C383501B803F}">
  <dimension ref="T14:T17"/>
  <sheetViews>
    <sheetView workbookViewId="0">
      <selection activeCell="T14" sqref="T14:T17"/>
    </sheetView>
  </sheetViews>
  <sheetFormatPr defaultRowHeight="15" x14ac:dyDescent="0.25"/>
  <cols>
    <col min="20" max="20" width="19.140625" customWidth="1"/>
  </cols>
  <sheetData>
    <row r="14" spans="20:20" x14ac:dyDescent="0.25">
      <c r="T14">
        <v>16852604</v>
      </c>
    </row>
    <row r="15" spans="20:20" x14ac:dyDescent="0.25">
      <c r="T15">
        <v>1011200</v>
      </c>
    </row>
    <row r="16" spans="20:20" x14ac:dyDescent="0.25">
      <c r="T16">
        <v>30000</v>
      </c>
    </row>
    <row r="17" spans="20:20" x14ac:dyDescent="0.25">
      <c r="T17">
        <f>SUM(T14:T16)</f>
        <v>17893804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S14" sqref="S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23" sqref="O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13" sqref="AA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8"/>
  <sheetViews>
    <sheetView workbookViewId="0">
      <selection activeCell="U22" sqref="U22"/>
    </sheetView>
  </sheetViews>
  <sheetFormatPr defaultRowHeight="15" x14ac:dyDescent="0.25"/>
  <cols>
    <col min="20" max="20" width="14.42578125" customWidth="1"/>
  </cols>
  <sheetData>
    <row r="1" spans="1:20" x14ac:dyDescent="0.25">
      <c r="A1" s="6"/>
    </row>
    <row r="15" spans="1:20" x14ac:dyDescent="0.25">
      <c r="T15">
        <v>15958710</v>
      </c>
    </row>
    <row r="16" spans="1:20" x14ac:dyDescent="0.25">
      <c r="T16">
        <v>798000</v>
      </c>
    </row>
    <row r="17" spans="20:20" x14ac:dyDescent="0.25">
      <c r="T17">
        <v>30000</v>
      </c>
    </row>
    <row r="18" spans="20:20" x14ac:dyDescent="0.25">
      <c r="T18">
        <f>SUM(T15:T17)</f>
        <v>16786710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2024-09-25T13:05:43Z</dcterms:modified>
</cp:coreProperties>
</file>