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alad (West)\PRIYANKA JAIN\"/>
    </mc:Choice>
  </mc:AlternateContent>
  <xr:revisionPtr revIDLastSave="0" documentId="13_ncr:1_{0330FAEE-D201-4D03-AF44-0DC2AFCFEB4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23" l="1"/>
  <c r="P9" i="4"/>
  <c r="P7" i="4"/>
  <c r="P6" i="4"/>
  <c r="P5" i="4"/>
  <c r="P4" i="4"/>
  <c r="P3" i="4"/>
  <c r="P2" i="4"/>
  <c r="G31" i="4"/>
  <c r="C32" i="23" l="1"/>
  <c r="C31" i="23"/>
  <c r="C33" i="23" s="1"/>
  <c r="C23" i="23"/>
  <c r="C35" i="23" l="1"/>
  <c r="C34" i="23"/>
  <c r="C5" i="25"/>
  <c r="C4" i="25"/>
  <c r="C3" i="25"/>
  <c r="B2" i="4"/>
  <c r="C2" i="4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P8" i="4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E21" i="23" l="1"/>
  <c r="E20" i="23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<sst xmlns="http://schemas.openxmlformats.org/spreadsheetml/2006/main" count="140" uniqueCount="96">
  <si>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</si>
  <si>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</si>
  <si>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</si>
  <si>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</si>
  <si>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</si>
  <si>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</si>
  <si>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</si>
  <si>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</si>
  <si>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</si>
  <si>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</si>
  <si>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</si>
  <si>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</si>
  <si>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</si>
  <si>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</si>
  <si>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</si>
  <si>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</si>
  <si>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</si>
  <si>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</si>
  <si>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</si>
  <si>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</si>
  <si>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</si>
  <si>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</si>
  <si>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</si>
  <si>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</si>
  <si>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</si>
  <si>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</si>
  <si>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</si>
  <si>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</si>
  <si>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</si>
  <si>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</si>
  <si>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</si>
  <si>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</si>
  <si>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</si>
  <si>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</si>
  <si>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</si>
  <si>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</si>
  <si>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</si>
  <si>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</si>
  <si>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</si>
  <si>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</si>
  <si>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</si>
  <si>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</si>
  <si>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</si>
  <si>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</si>
  <si>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</si>
  <si>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</si>
  <si>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</si>
  <si>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</si>
  <si>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</si>
  <si>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</si>
  <si>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</si>
  <si>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</si>
  <si>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</si>
  <si>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</si>
  <si>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</si>
  <si>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</si>
  <si>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</si>
  <si>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</si>
  <si>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</si>
  <si>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</si>
  <si>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</si>
  <si>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</si>
  <si>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</si>
  <si>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</si>
  <si>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</si>
  <si>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</si>
  <si>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</si>
  <si>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</si>
  <si>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</si>
  <si>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</si>
  <si>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</si>
  <si>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</si>
  <si>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</si>
  <si>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</si>
  <si>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</si>
  <si>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</si>
  <si>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</si>
  <si>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</si>
  <si>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</si>
  <si>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</si>
  <si>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</si>
  <si>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</si>
  <si>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</si>
  <si>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</si>
  <si>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</si>
  <si>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 xml:space="preserve">Draft Agreement </t>
  </si>
  <si>
    <t>IGR-22.06.24</t>
  </si>
  <si>
    <t>IGR-14.06.24</t>
  </si>
  <si>
    <t>IGR-10.06.24</t>
  </si>
  <si>
    <t>IGR-14.03.24</t>
  </si>
  <si>
    <t>IGR-07.03.24</t>
  </si>
  <si>
    <t>IGR-16.11.23</t>
  </si>
  <si>
    <t>Car Parking</t>
  </si>
  <si>
    <t>RATE</t>
  </si>
  <si>
    <t>ADD 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</si>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</sst>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1908F-3809-44C8-9B1A-A2ED8E6D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11A3B-3291-4B27-B3EC-5B6D5D99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5FB83-BBC8-4619-94C6-023BE0E4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B0157-965B-45CA-B1E9-9B1CF049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79C79-FB2F-4AC1-B513-36F8E07FC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3D6A2-F684-4097-B505-B1C94DF23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1C09D-3524-408B-A618-2F953E98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0B2AC-04E3-4BE6-AB9D-D76F057F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88FF2-AC02-4545-AAB2-C55A7A5C8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292195.63099999999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321595.63099999999</v>
      </c>
      <c r="D9" s="58" t="s">
        <v>62</v>
      </c>
      <c r="E9" s="59">
        <f>C9/10.764</f>
        <v>29876.963117800075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9</v>
      </c>
      <c r="D13" s="65">
        <f>D12-C13</f>
        <v>91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topLeftCell="A4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46500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43500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9</v>
      </c>
      <c r="D7" s="24">
        <v>2024</v>
      </c>
    </row>
    <row r="8" spans="1:5" x14ac:dyDescent="0.25">
      <c r="A8" s="15" t="s">
        <v>18</v>
      </c>
      <c r="B8" s="23"/>
      <c r="C8" s="24">
        <f>C9-C7</f>
        <v>51</v>
      </c>
      <c r="D8" s="24">
        <v>2015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13.5</v>
      </c>
      <c r="D10" s="24"/>
    </row>
    <row r="11" spans="1:5" x14ac:dyDescent="0.25">
      <c r="A11" s="15"/>
      <c r="B11" s="25"/>
      <c r="C11" s="26">
        <f>C10%</f>
        <v>0.13500000000000001</v>
      </c>
      <c r="D11" s="26"/>
    </row>
    <row r="12" spans="1:5" x14ac:dyDescent="0.25">
      <c r="A12" s="15" t="s">
        <v>21</v>
      </c>
      <c r="B12" s="18"/>
      <c r="C12" s="19">
        <f>C6*C11</f>
        <v>405</v>
      </c>
      <c r="D12" s="22"/>
    </row>
    <row r="13" spans="1:5" x14ac:dyDescent="0.25">
      <c r="A13" s="15" t="s">
        <v>22</v>
      </c>
      <c r="B13" s="18"/>
      <c r="C13" s="19">
        <f>C6-C12</f>
        <v>2595</v>
      </c>
      <c r="D13" s="22"/>
    </row>
    <row r="14" spans="1:5" x14ac:dyDescent="0.25">
      <c r="A14" s="15" t="s">
        <v>15</v>
      </c>
      <c r="B14" s="18"/>
      <c r="C14" s="19">
        <f>C5</f>
        <v>43500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46095</v>
      </c>
      <c r="D16" s="22"/>
    </row>
    <row r="17" spans="1:11" x14ac:dyDescent="0.25">
      <c r="B17" s="23"/>
      <c r="C17" s="24"/>
      <c r="D17" s="24"/>
    </row>
    <row r="18" spans="1:11" x14ac:dyDescent="0.25">
      <c r="A18" s="71" t="str">
        <f>E3</f>
        <v>ACA</v>
      </c>
      <c r="B18" s="7"/>
      <c r="C18" s="29">
        <v>1241</v>
      </c>
      <c r="D18" s="24" t="s">
        <v>92</v>
      </c>
    </row>
    <row r="19" spans="1:11" x14ac:dyDescent="0.25">
      <c r="A19" s="15" t="s">
        <v>74</v>
      </c>
      <c r="B19" s="6"/>
      <c r="C19" s="30">
        <f>C18*C16</f>
        <v>57203895</v>
      </c>
      <c r="D19" s="72">
        <v>1500000</v>
      </c>
      <c r="E19" s="65">
        <f>C19+D19</f>
        <v>58703895</v>
      </c>
    </row>
    <row r="20" spans="1:11" x14ac:dyDescent="0.25">
      <c r="A20" s="15"/>
      <c r="C20" s="31"/>
      <c r="D20" s="30"/>
      <c r="E20" s="65">
        <f>E19*0.9</f>
        <v>52833505.5</v>
      </c>
    </row>
    <row r="21" spans="1:11" x14ac:dyDescent="0.25">
      <c r="A21" s="15"/>
      <c r="C21" s="31"/>
      <c r="D21" s="31"/>
      <c r="E21" s="65">
        <f>E19*0.8</f>
        <v>46963116</v>
      </c>
    </row>
    <row r="22" spans="1:11" x14ac:dyDescent="0.25">
      <c r="A22" s="15"/>
      <c r="D22" s="24"/>
    </row>
    <row r="23" spans="1:11" x14ac:dyDescent="0.25">
      <c r="A23" s="32" t="s">
        <v>26</v>
      </c>
      <c r="B23" s="33"/>
      <c r="C23" s="34">
        <f>C4*C18</f>
        <v>3723000</v>
      </c>
      <c r="D23" s="34"/>
    </row>
    <row r="24" spans="1:11" x14ac:dyDescent="0.25">
      <c r="A24" s="15" t="s">
        <v>27</v>
      </c>
    </row>
    <row r="25" spans="1:11" x14ac:dyDescent="0.25">
      <c r="A25" s="35" t="s">
        <v>28</v>
      </c>
      <c r="B25" s="16"/>
      <c r="C25" s="31"/>
      <c r="D25" s="31"/>
      <c r="E25" s="31">
        <f>E19*0.03/12</f>
        <v>146759.73749999999</v>
      </c>
    </row>
    <row r="26" spans="1:11" x14ac:dyDescent="0.25">
      <c r="C26" s="31"/>
      <c r="D26" s="31"/>
    </row>
    <row r="27" spans="1:11" x14ac:dyDescent="0.25">
      <c r="C27" s="31"/>
      <c r="D27" s="31"/>
      <c r="K27" t="s">
        <v>84</v>
      </c>
    </row>
    <row r="28" spans="1:11" x14ac:dyDescent="0.25">
      <c r="C28"/>
      <c r="D28"/>
    </row>
    <row r="29" spans="1:11" x14ac:dyDescent="0.25">
      <c r="A29" s="41" t="s">
        <v>83</v>
      </c>
      <c r="B29" s="41"/>
      <c r="C29" s="52">
        <v>1241</v>
      </c>
      <c r="D29"/>
    </row>
    <row r="30" spans="1:11" x14ac:dyDescent="0.25">
      <c r="A30" s="41" t="s">
        <v>93</v>
      </c>
      <c r="B30" s="41"/>
      <c r="C30" s="52">
        <v>46000</v>
      </c>
      <c r="D30"/>
    </row>
    <row r="31" spans="1:11" x14ac:dyDescent="0.25">
      <c r="A31" s="41" t="s">
        <v>74</v>
      </c>
      <c r="B31" s="41"/>
      <c r="C31" s="52">
        <f>C29*C30</f>
        <v>57086000</v>
      </c>
      <c r="D31"/>
    </row>
    <row r="32" spans="1:11" x14ac:dyDescent="0.25">
      <c r="A32" s="41" t="s">
        <v>94</v>
      </c>
      <c r="B32" s="41"/>
      <c r="C32" s="52">
        <f>1500000</f>
        <v>1500000</v>
      </c>
      <c r="D32"/>
    </row>
    <row r="33" spans="1:4" x14ac:dyDescent="0.25">
      <c r="A33" s="41" t="s">
        <v>95</v>
      </c>
      <c r="B33" s="41"/>
      <c r="C33" s="52">
        <f>C31+C32</f>
        <v>58586000</v>
      </c>
      <c r="D33"/>
    </row>
    <row r="34" spans="1:4" x14ac:dyDescent="0.25">
      <c r="A34" s="41" t="s">
        <v>24</v>
      </c>
      <c r="B34" s="41"/>
      <c r="C34" s="52">
        <f>C33*0.9</f>
        <v>52727400</v>
      </c>
      <c r="D34"/>
    </row>
    <row r="35" spans="1:4" x14ac:dyDescent="0.25">
      <c r="A35" s="41" t="s">
        <v>25</v>
      </c>
      <c r="B35" s="41"/>
      <c r="C35" s="52">
        <f>C33*0.8</f>
        <v>46868800</v>
      </c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1241</v>
      </c>
      <c r="C2" s="4">
        <f t="shared" ref="C2:C16" si="1">B2*1.2</f>
        <v>1489.2</v>
      </c>
      <c r="D2" s="4">
        <f t="shared" ref="D2:D16" si="2">C2*1.2</f>
        <v>1787.04</v>
      </c>
      <c r="E2" s="5">
        <f t="shared" ref="E2:E16" si="3">R2</f>
        <v>60000000</v>
      </c>
      <c r="F2" s="4">
        <f t="shared" ref="F2:F15" si="4">ROUND((E2/B2),0)</f>
        <v>48348</v>
      </c>
      <c r="G2" s="76">
        <f t="shared" ref="G2:G15" si="5">ROUND((E2/C2),0)</f>
        <v>40290</v>
      </c>
      <c r="H2" s="76">
        <f t="shared" ref="H2:H15" si="6">ROUND((E2/D2),0)</f>
        <v>33575</v>
      </c>
      <c r="I2" s="76">
        <f t="shared" ref="I2:I15" si="7">T2</f>
        <v>16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>
        <f t="shared" ref="P2:P7" si="9">O2/1.2</f>
        <v>0</v>
      </c>
      <c r="Q2" s="77">
        <v>1241</v>
      </c>
      <c r="R2" s="78">
        <v>60000000</v>
      </c>
      <c r="S2" s="78" t="s">
        <v>86</v>
      </c>
      <c r="T2" s="77">
        <v>16</v>
      </c>
    </row>
    <row r="3" spans="1:20" x14ac:dyDescent="0.25">
      <c r="A3" s="4">
        <v>2</v>
      </c>
      <c r="B3" s="4">
        <f t="shared" si="0"/>
        <v>1325</v>
      </c>
      <c r="C3" s="4">
        <f t="shared" si="1"/>
        <v>1590</v>
      </c>
      <c r="D3" s="4">
        <f t="shared" si="2"/>
        <v>1908</v>
      </c>
      <c r="E3" s="5">
        <f t="shared" si="3"/>
        <v>62000000</v>
      </c>
      <c r="F3" s="74">
        <f t="shared" si="4"/>
        <v>46792</v>
      </c>
      <c r="G3" s="74">
        <f t="shared" si="5"/>
        <v>38994</v>
      </c>
      <c r="H3" s="74">
        <f t="shared" si="6"/>
        <v>32495</v>
      </c>
      <c r="I3" s="74">
        <f t="shared" si="7"/>
        <v>7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1325</v>
      </c>
      <c r="R3" s="75">
        <v>62000000</v>
      </c>
      <c r="S3" s="75" t="s">
        <v>87</v>
      </c>
      <c r="T3" s="7">
        <v>7</v>
      </c>
    </row>
    <row r="4" spans="1:20" x14ac:dyDescent="0.25">
      <c r="A4" s="4">
        <v>3</v>
      </c>
      <c r="B4" s="4">
        <f t="shared" si="0"/>
        <v>1325</v>
      </c>
      <c r="C4" s="4">
        <f t="shared" si="1"/>
        <v>1590</v>
      </c>
      <c r="D4" s="4">
        <f t="shared" si="2"/>
        <v>1908</v>
      </c>
      <c r="E4" s="5">
        <f t="shared" si="3"/>
        <v>64000000</v>
      </c>
      <c r="F4" s="4">
        <f t="shared" si="4"/>
        <v>48302</v>
      </c>
      <c r="G4" s="4">
        <f t="shared" si="5"/>
        <v>40252</v>
      </c>
      <c r="H4" s="4">
        <f t="shared" si="6"/>
        <v>33543</v>
      </c>
      <c r="I4" s="4">
        <f t="shared" si="7"/>
        <v>43</v>
      </c>
      <c r="J4" s="4">
        <f t="shared" si="8"/>
        <v>0</v>
      </c>
      <c r="O4">
        <v>0</v>
      </c>
      <c r="P4">
        <f t="shared" si="9"/>
        <v>0</v>
      </c>
      <c r="Q4">
        <v>1325</v>
      </c>
      <c r="R4" s="2">
        <v>64000000</v>
      </c>
      <c r="S4" s="2" t="s">
        <v>88</v>
      </c>
      <c r="T4">
        <v>43</v>
      </c>
    </row>
    <row r="5" spans="1:20" x14ac:dyDescent="0.25">
      <c r="A5" s="4">
        <v>4</v>
      </c>
      <c r="B5" s="4">
        <f t="shared" si="0"/>
        <v>1046</v>
      </c>
      <c r="C5" s="4">
        <f t="shared" si="1"/>
        <v>1255.2</v>
      </c>
      <c r="D5" s="4">
        <f t="shared" si="2"/>
        <v>1506.24</v>
      </c>
      <c r="E5" s="5">
        <f t="shared" si="3"/>
        <v>50000000</v>
      </c>
      <c r="F5" s="4">
        <f t="shared" si="4"/>
        <v>47801</v>
      </c>
      <c r="G5" s="4">
        <f t="shared" si="5"/>
        <v>39834</v>
      </c>
      <c r="H5" s="4">
        <f t="shared" si="6"/>
        <v>33195</v>
      </c>
      <c r="I5" s="4">
        <f t="shared" si="7"/>
        <v>38</v>
      </c>
      <c r="J5" s="4">
        <f t="shared" si="8"/>
        <v>0</v>
      </c>
      <c r="O5">
        <v>0</v>
      </c>
      <c r="P5">
        <f t="shared" si="9"/>
        <v>0</v>
      </c>
      <c r="Q5">
        <v>1046</v>
      </c>
      <c r="R5" s="2">
        <v>50000000</v>
      </c>
      <c r="S5" s="2" t="s">
        <v>89</v>
      </c>
      <c r="T5">
        <v>38</v>
      </c>
    </row>
    <row r="6" spans="1:20" x14ac:dyDescent="0.25">
      <c r="A6" s="4">
        <v>5</v>
      </c>
      <c r="B6" s="4">
        <f t="shared" si="0"/>
        <v>1081</v>
      </c>
      <c r="C6" s="4">
        <f t="shared" si="1"/>
        <v>1297.2</v>
      </c>
      <c r="D6" s="4">
        <f t="shared" si="2"/>
        <v>1556.64</v>
      </c>
      <c r="E6" s="5">
        <f t="shared" si="3"/>
        <v>54900000</v>
      </c>
      <c r="F6" s="4">
        <f t="shared" si="4"/>
        <v>50786</v>
      </c>
      <c r="G6" s="4">
        <f t="shared" si="5"/>
        <v>42322</v>
      </c>
      <c r="H6" s="4">
        <f t="shared" si="6"/>
        <v>35268</v>
      </c>
      <c r="I6" s="4">
        <f t="shared" si="7"/>
        <v>33</v>
      </c>
      <c r="J6" s="4">
        <f t="shared" si="8"/>
        <v>0</v>
      </c>
      <c r="O6">
        <v>0</v>
      </c>
      <c r="P6">
        <f t="shared" si="9"/>
        <v>0</v>
      </c>
      <c r="Q6">
        <v>1081</v>
      </c>
      <c r="R6" s="2">
        <v>54900000</v>
      </c>
      <c r="S6" s="2" t="s">
        <v>90</v>
      </c>
      <c r="T6">
        <v>33</v>
      </c>
    </row>
    <row r="7" spans="1:20" x14ac:dyDescent="0.25">
      <c r="A7" s="4">
        <v>6</v>
      </c>
      <c r="B7" s="4">
        <f t="shared" si="0"/>
        <v>1325</v>
      </c>
      <c r="C7" s="4">
        <f t="shared" si="1"/>
        <v>1590</v>
      </c>
      <c r="D7" s="4">
        <f t="shared" si="2"/>
        <v>1908</v>
      </c>
      <c r="E7" s="5">
        <f t="shared" si="3"/>
        <v>62100000</v>
      </c>
      <c r="F7" s="74">
        <f t="shared" si="4"/>
        <v>46868</v>
      </c>
      <c r="G7" s="74">
        <f t="shared" si="5"/>
        <v>39057</v>
      </c>
      <c r="H7" s="74">
        <f t="shared" si="6"/>
        <v>32547</v>
      </c>
      <c r="I7" s="74">
        <f t="shared" si="7"/>
        <v>38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1325</v>
      </c>
      <c r="R7" s="75">
        <v>62100000</v>
      </c>
      <c r="S7" s="75" t="s">
        <v>91</v>
      </c>
      <c r="T7" s="7">
        <v>38</v>
      </c>
    </row>
    <row r="8" spans="1:20" x14ac:dyDescent="0.25">
      <c r="A8" s="4">
        <v>7</v>
      </c>
      <c r="B8" s="4">
        <f t="shared" si="0"/>
        <v>1250</v>
      </c>
      <c r="C8" s="4">
        <f t="shared" si="1"/>
        <v>1500</v>
      </c>
      <c r="D8" s="4">
        <f t="shared" si="2"/>
        <v>1800</v>
      </c>
      <c r="E8" s="5">
        <f t="shared" si="3"/>
        <v>64500000</v>
      </c>
      <c r="F8" s="76">
        <f t="shared" si="4"/>
        <v>51600</v>
      </c>
      <c r="G8" s="76">
        <f t="shared" si="5"/>
        <v>43000</v>
      </c>
      <c r="H8" s="76">
        <f t="shared" si="6"/>
        <v>35833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ref="P5:P10" si="10">O8/1.2</f>
        <v>0</v>
      </c>
      <c r="Q8" s="77">
        <v>1250</v>
      </c>
      <c r="R8" s="78">
        <v>64500000</v>
      </c>
      <c r="S8" s="2"/>
    </row>
    <row r="9" spans="1:20" x14ac:dyDescent="0.25">
      <c r="A9" s="4">
        <v>8</v>
      </c>
      <c r="B9" s="4">
        <f t="shared" si="0"/>
        <v>1300</v>
      </c>
      <c r="C9" s="4">
        <f t="shared" si="1"/>
        <v>1560</v>
      </c>
      <c r="D9" s="4">
        <f t="shared" si="2"/>
        <v>1872</v>
      </c>
      <c r="E9" s="5">
        <f t="shared" si="3"/>
        <v>58000000</v>
      </c>
      <c r="F9" s="74">
        <f t="shared" si="4"/>
        <v>44615</v>
      </c>
      <c r="G9" s="74">
        <f t="shared" si="5"/>
        <v>37179</v>
      </c>
      <c r="H9" s="74">
        <f t="shared" si="6"/>
        <v>30983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ref="P9" si="11">O9/1.2</f>
        <v>0</v>
      </c>
      <c r="Q9" s="7">
        <v>1300</v>
      </c>
      <c r="R9" s="75">
        <v>58000000</v>
      </c>
      <c r="S9" s="2"/>
    </row>
    <row r="10" spans="1:20" x14ac:dyDescent="0.25">
      <c r="A10" s="4">
        <v>9</v>
      </c>
      <c r="B10" s="4">
        <f t="shared" si="0"/>
        <v>1300</v>
      </c>
      <c r="C10" s="4">
        <f t="shared" si="1"/>
        <v>1560</v>
      </c>
      <c r="D10" s="4">
        <f t="shared" si="2"/>
        <v>1872</v>
      </c>
      <c r="E10" s="5">
        <f t="shared" si="3"/>
        <v>61000000</v>
      </c>
      <c r="F10" s="74">
        <f t="shared" si="4"/>
        <v>46923</v>
      </c>
      <c r="G10" s="74">
        <f t="shared" si="5"/>
        <v>39103</v>
      </c>
      <c r="H10" s="74">
        <f t="shared" si="6"/>
        <v>32585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1300</v>
      </c>
      <c r="R10" s="75">
        <v>61000000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1293</v>
      </c>
    </row>
    <row r="28" spans="1:19" s="10" customFormat="1" x14ac:dyDescent="0.25">
      <c r="C28" s="67" t="s">
        <v>85</v>
      </c>
      <c r="D28" s="67"/>
      <c r="F28" s="52" t="s">
        <v>83</v>
      </c>
      <c r="G28" s="52">
        <v>996</v>
      </c>
    </row>
    <row r="29" spans="1:19" s="10" customFormat="1" x14ac:dyDescent="0.25">
      <c r="C29" s="67" t="s">
        <v>1</v>
      </c>
      <c r="D29" s="67">
        <v>58500000</v>
      </c>
      <c r="F29" s="52" t="s">
        <v>72</v>
      </c>
      <c r="G29" s="52">
        <v>1241</v>
      </c>
      <c r="H29" s="10">
        <f>G29/G28</f>
        <v>1.2459839357429718</v>
      </c>
    </row>
    <row r="30" spans="1:19" s="10" customFormat="1" x14ac:dyDescent="0.25">
      <c r="F30" s="52" t="s">
        <v>73</v>
      </c>
      <c r="G30" s="52">
        <v>46000</v>
      </c>
    </row>
    <row r="31" spans="1:19" s="10" customFormat="1" x14ac:dyDescent="0.25">
      <c r="C31" s="70"/>
      <c r="D31" s="70"/>
      <c r="F31" s="70" t="s">
        <v>74</v>
      </c>
      <c r="G31" s="70">
        <f>G29*G30+1500000</f>
        <v>58586000</v>
      </c>
      <c r="H31" s="10">
        <f>G31/D29</f>
        <v>1.0014700854700855</v>
      </c>
    </row>
    <row r="32" spans="1:19" s="10" customFormat="1" x14ac:dyDescent="0.25">
      <c r="C32" s="70"/>
      <c r="D32" s="70"/>
      <c r="F32" s="70" t="s">
        <v>24</v>
      </c>
      <c r="G32" s="70">
        <f>G31*90%</f>
        <v>52727400</v>
      </c>
    </row>
    <row r="33" spans="3:7" s="10" customFormat="1" x14ac:dyDescent="0.25">
      <c r="C33" s="70"/>
      <c r="D33" s="70"/>
      <c r="F33" s="70" t="s">
        <v>25</v>
      </c>
      <c r="G33" s="70">
        <f>G31*80%</f>
        <v>46868800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2024-09-27T11:28:06Z</dcterms:modified>
</cp:coreProperties>
</file>