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Fort\Priti Bharat Sonavane\"/>
    </mc:Choice>
  </mc:AlternateContent>
  <xr:revisionPtr revIDLastSave="0" documentId="13_ncr:1_{0469600E-528E-4BEC-9EA7-ECA463F8E3A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6" sheetId="28" r:id="rId17"/>
  </sheets>
  <calcPr calcId="191029"/>
</workbook>
</file>

<file path=xl/calcChain.xml><?xml version="1.0" encoding="utf-8"?>
<calcChain xmlns="http://schemas.openxmlformats.org/spreadsheetml/2006/main">
  <c r="Q17" i="4" l="1"/>
  <c r="P17" i="4"/>
  <c r="J17" i="4"/>
  <c r="I17" i="4"/>
  <c r="E17" i="4"/>
  <c r="B17" i="4"/>
  <c r="C17" i="4" s="1"/>
  <c r="D17" i="4" s="1"/>
  <c r="A17" i="4"/>
  <c r="J32" i="4"/>
  <c r="P16" i="4"/>
  <c r="J16" i="4"/>
  <c r="I16" i="4"/>
  <c r="E16" i="4"/>
  <c r="B16" i="4"/>
  <c r="C16" i="4" s="1"/>
  <c r="D16" i="4" s="1"/>
  <c r="A16" i="4"/>
  <c r="H17" i="4" l="1"/>
  <c r="G17" i="4"/>
  <c r="F17" i="4"/>
  <c r="H16" i="4"/>
  <c r="F16" i="4"/>
  <c r="G16" i="4"/>
  <c r="H24" i="4"/>
  <c r="Q15" i="4"/>
  <c r="P14" i="4"/>
  <c r="Q10" i="4"/>
  <c r="U10" i="4"/>
  <c r="I22" i="4" l="1"/>
  <c r="R9" i="4" l="1"/>
  <c r="R25" i="4" l="1"/>
  <c r="O28" i="4"/>
  <c r="Q9" i="4" l="1"/>
  <c r="H32" i="4"/>
  <c r="J22" i="4"/>
  <c r="P12" i="4" l="1"/>
  <c r="P11" i="4"/>
  <c r="P10" i="4"/>
  <c r="P9" i="4"/>
  <c r="P8" i="4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Q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<sst xmlns="http://schemas.openxmlformats.org/spreadsheetml/2006/main" count="36" uniqueCount="33">
  <si>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</si>
  <si>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</si>
  <si>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</si>
  <si>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</si>
  <si>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</si>
  <si>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</si>
  <si>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</si>
  <si>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</si>
  <si>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</si>
  <si>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</si>
  <si>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</si>
  <si>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</si>
  <si>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</si>
  <si>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</si>
  <si>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fmv</t>
  </si>
  <si>
    <t>av</t>
  </si>
  <si>
    <t>sd</t>
  </si>
  <si>
    <t>rd</t>
  </si>
  <si>
    <t>bv</t>
  </si>
  <si>
    <t>rate on ca</t>
  </si>
  <si>
    <t>14.02.24</t>
  </si>
  <si>
    <t>20000 on ca</t>
  </si>
  <si>
    <t>incl. car parking</t>
  </si>
  <si>
    <t>OC - 2014</t>
  </si>
  <si>
    <t>Previous report - 2021</t>
  </si>
  <si>
    <t>1.53 cr</t>
  </si>
  <si>
    <t>Flat No. 2705, 27th Floor, Ashwood, Acme Ozon, Village - Chitalsar Manpada, Thane West, Thane</t>
  </si>
  <si>
    <t>agreemetn  - 26.03.24</t>
  </si>
  <si>
    <t xml:space="preserve">1 car parking </t>
  </si>
  <si>
    <t>07.08.24</t>
  </si>
  <si>
    <t>13.09.24</t>
  </si>
  <si>
    <t>23.08.24</t>
  </si>
  <si>
    <t>10.07.24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</si>
</sst>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202010</xdr:colOff>
      <xdr:row>40</xdr:row>
      <xdr:rowOff>58158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A07062-B7E0-418C-8FA4-6E894DEF1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222810" cy="72209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334613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2E403A-BF2D-4F6B-8B27-A11797D3A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69013" cy="86403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16</xdr:col>
      <xdr:colOff>229823</xdr:colOff>
      <xdr:row>49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BD6A84-5B7E-4889-93A2-A9B3450CD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762000"/>
          <a:ext cx="8764223" cy="864990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506087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1AB5AE-977D-49A9-8A79-591AFF435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40487" cy="866896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419100</xdr:colOff>
      <xdr:row>39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E0CCC8-5AEB-411B-89FF-3C3EC6D2D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7500" cy="76009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1C7958-B931-48C6-B2E9-6D9DC6493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7500" cy="77914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448929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2D8400-20C1-4A02-92C5-4A2AB5CD6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83329" cy="864990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419100</xdr:colOff>
      <xdr:row>39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33DD51-89B3-402F-870A-B1611DCBB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7500" cy="7600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125799</xdr:colOff>
      <xdr:row>43</xdr:row>
      <xdr:rowOff>162931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8E0274-62A5-4C49-B306-15A248433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146599" cy="72114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535006</xdr:colOff>
      <xdr:row>30</xdr:row>
      <xdr:rowOff>124613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459248-95C8-4C9D-BE19-97B097E1F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507806" cy="56491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363702</xdr:colOff>
      <xdr:row>30</xdr:row>
      <xdr:rowOff>67409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D972B6-9B83-447D-9D3E-24222198E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555702" cy="52585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19</xdr:col>
      <xdr:colOff>573196</xdr:colOff>
      <xdr:row>35</xdr:row>
      <xdr:rowOff>124587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9C8EB2-5214-4808-816F-18D02B9F4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155596" cy="545858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25</xdr:col>
      <xdr:colOff>58775</xdr:colOff>
      <xdr:row>29</xdr:row>
      <xdr:rowOff>19824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03D56C-B520-4942-A18A-212A55307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1641175" cy="55443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497581</xdr:colOff>
      <xdr:row>42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99CE90-50E9-4EF8-AEE6-726FDB53E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347181" cy="78115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EABDE3-9D3C-44A4-9E21-E1590148B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43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31C600-CC52-4633-9928-C583C698E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8086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17" sqref="Q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970</v>
      </c>
      <c r="C2" s="4">
        <f>B2*1.2</f>
        <v>1164</v>
      </c>
      <c r="D2" s="4">
        <f t="shared" ref="D2:D13" si="2">C2*1.2</f>
        <v>1396.8</v>
      </c>
      <c r="E2" s="5">
        <f t="shared" ref="E2:E13" si="3">R2</f>
        <v>18500000</v>
      </c>
      <c r="F2" s="10">
        <f t="shared" ref="F2:F13" si="4">ROUND((E2/B2),0)</f>
        <v>19072</v>
      </c>
      <c r="G2" s="10">
        <f t="shared" ref="G2:G13" si="5">ROUND((E2/C2),0)</f>
        <v>15893</v>
      </c>
      <c r="H2" s="10">
        <f t="shared" ref="H2:H13" si="6">ROUND((E2/D2),0)</f>
        <v>13245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970</v>
      </c>
      <c r="R2" s="2">
        <v>18500000</v>
      </c>
      <c r="S2" s="8"/>
      <c r="T2" s="8"/>
    </row>
    <row r="3" spans="1:21" x14ac:dyDescent="0.25">
      <c r="A3" s="4">
        <f t="shared" si="0"/>
        <v>0</v>
      </c>
      <c r="B3" s="4">
        <f t="shared" si="1"/>
        <v>800</v>
      </c>
      <c r="C3" s="4">
        <f t="shared" ref="C3:C15" si="9">B3*1.2</f>
        <v>960</v>
      </c>
      <c r="D3" s="4">
        <f t="shared" si="2"/>
        <v>1152</v>
      </c>
      <c r="E3" s="5">
        <f t="shared" si="3"/>
        <v>14500000</v>
      </c>
      <c r="F3" s="10">
        <f t="shared" si="4"/>
        <v>18125</v>
      </c>
      <c r="G3" s="10">
        <f t="shared" si="5"/>
        <v>15104</v>
      </c>
      <c r="H3" s="10">
        <f t="shared" si="6"/>
        <v>12587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800</v>
      </c>
      <c r="R3" s="2">
        <v>14500000</v>
      </c>
      <c r="S3" s="8"/>
      <c r="T3" s="8"/>
    </row>
    <row r="4" spans="1:21" x14ac:dyDescent="0.25">
      <c r="A4" s="4">
        <f t="shared" si="0"/>
        <v>0</v>
      </c>
      <c r="B4" s="4">
        <f t="shared" si="1"/>
        <v>900</v>
      </c>
      <c r="C4" s="4">
        <f t="shared" si="9"/>
        <v>1080</v>
      </c>
      <c r="D4" s="4">
        <f t="shared" si="2"/>
        <v>1296</v>
      </c>
      <c r="E4" s="5">
        <f t="shared" si="3"/>
        <v>18500000</v>
      </c>
      <c r="F4" s="10">
        <f t="shared" si="4"/>
        <v>20556</v>
      </c>
      <c r="G4" s="10">
        <f t="shared" si="5"/>
        <v>17130</v>
      </c>
      <c r="H4" s="10">
        <f t="shared" si="6"/>
        <v>14275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900</v>
      </c>
      <c r="R4" s="2">
        <v>18500000</v>
      </c>
      <c r="S4" s="8"/>
      <c r="T4" s="8"/>
    </row>
    <row r="5" spans="1:21" x14ac:dyDescent="0.25">
      <c r="A5" s="4">
        <f t="shared" si="0"/>
        <v>0</v>
      </c>
      <c r="B5" s="4">
        <f t="shared" si="1"/>
        <v>900</v>
      </c>
      <c r="C5" s="4">
        <f t="shared" si="9"/>
        <v>1080</v>
      </c>
      <c r="D5" s="4">
        <f t="shared" si="2"/>
        <v>1296</v>
      </c>
      <c r="E5" s="5">
        <f t="shared" si="3"/>
        <v>17500000</v>
      </c>
      <c r="F5" s="10">
        <f t="shared" si="4"/>
        <v>19444</v>
      </c>
      <c r="G5" s="10">
        <f t="shared" si="5"/>
        <v>16204</v>
      </c>
      <c r="H5" s="10">
        <f t="shared" si="6"/>
        <v>13503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900</v>
      </c>
      <c r="R5" s="2">
        <v>17500000</v>
      </c>
      <c r="S5" s="8"/>
      <c r="T5" s="8"/>
    </row>
    <row r="6" spans="1:21" x14ac:dyDescent="0.25">
      <c r="A6" s="4">
        <f t="shared" si="0"/>
        <v>0</v>
      </c>
      <c r="B6" s="4">
        <f t="shared" si="1"/>
        <v>939</v>
      </c>
      <c r="C6" s="4">
        <f t="shared" si="9"/>
        <v>1126.8</v>
      </c>
      <c r="D6" s="4">
        <f t="shared" si="2"/>
        <v>1352.1599999999999</v>
      </c>
      <c r="E6" s="5">
        <f t="shared" si="3"/>
        <v>17500000</v>
      </c>
      <c r="F6" s="10">
        <f t="shared" si="4"/>
        <v>18637</v>
      </c>
      <c r="G6" s="10">
        <f t="shared" si="5"/>
        <v>15531</v>
      </c>
      <c r="H6" s="10">
        <f t="shared" si="6"/>
        <v>12942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939</v>
      </c>
      <c r="R6" s="2">
        <v>17500000</v>
      </c>
      <c r="S6" s="8"/>
      <c r="T6" s="8"/>
    </row>
    <row r="7" spans="1:21" x14ac:dyDescent="0.25">
      <c r="A7" s="4">
        <f t="shared" si="0"/>
        <v>0</v>
      </c>
      <c r="B7" s="4">
        <f t="shared" si="1"/>
        <v>902</v>
      </c>
      <c r="C7" s="4">
        <f t="shared" si="9"/>
        <v>1082.3999999999999</v>
      </c>
      <c r="D7" s="4">
        <f t="shared" si="2"/>
        <v>1298.8799999999999</v>
      </c>
      <c r="E7" s="5">
        <f t="shared" si="3"/>
        <v>16000000</v>
      </c>
      <c r="F7" s="10">
        <f t="shared" si="4"/>
        <v>17738</v>
      </c>
      <c r="G7" s="10">
        <f t="shared" si="5"/>
        <v>14782</v>
      </c>
      <c r="H7" s="10">
        <f t="shared" si="6"/>
        <v>12318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902</v>
      </c>
      <c r="R7" s="2">
        <v>16000000</v>
      </c>
      <c r="S7" s="8"/>
      <c r="T7" s="8"/>
    </row>
    <row r="8" spans="1:21" x14ac:dyDescent="0.25">
      <c r="A8" s="4">
        <f t="shared" si="0"/>
        <v>0</v>
      </c>
      <c r="B8" s="4">
        <f t="shared" si="1"/>
        <v>889</v>
      </c>
      <c r="C8" s="4">
        <f t="shared" si="9"/>
        <v>1066.8</v>
      </c>
      <c r="D8" s="4">
        <f t="shared" si="2"/>
        <v>1280.1599999999999</v>
      </c>
      <c r="E8" s="5">
        <f t="shared" si="3"/>
        <v>17500000</v>
      </c>
      <c r="F8" s="10">
        <f t="shared" si="4"/>
        <v>19685</v>
      </c>
      <c r="G8" s="10">
        <f t="shared" si="5"/>
        <v>16404</v>
      </c>
      <c r="H8" s="10">
        <f t="shared" si="6"/>
        <v>13670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889</v>
      </c>
      <c r="R8" s="2">
        <v>17500000</v>
      </c>
      <c r="S8" s="8"/>
      <c r="T8" s="8"/>
    </row>
    <row r="9" spans="1:21" x14ac:dyDescent="0.25">
      <c r="A9" s="4">
        <f t="shared" si="0"/>
        <v>0</v>
      </c>
      <c r="B9" s="4">
        <f t="shared" si="1"/>
        <v>757</v>
      </c>
      <c r="C9" s="4">
        <f t="shared" si="9"/>
        <v>908.4</v>
      </c>
      <c r="D9" s="4">
        <f t="shared" si="2"/>
        <v>1090.08</v>
      </c>
      <c r="E9" s="5">
        <f t="shared" si="3"/>
        <v>14589000</v>
      </c>
      <c r="F9" s="10">
        <f t="shared" si="4"/>
        <v>19272</v>
      </c>
      <c r="G9" s="10">
        <f t="shared" si="5"/>
        <v>16060</v>
      </c>
      <c r="H9" s="10">
        <f t="shared" si="6"/>
        <v>13383</v>
      </c>
      <c r="I9" s="4" t="e">
        <f>#REF!</f>
        <v>#REF!</v>
      </c>
      <c r="J9" s="4">
        <f t="shared" si="7"/>
        <v>11</v>
      </c>
      <c r="O9">
        <v>0</v>
      </c>
      <c r="P9">
        <f t="shared" si="8"/>
        <v>0</v>
      </c>
      <c r="Q9">
        <f>730+27</f>
        <v>757</v>
      </c>
      <c r="R9" s="2">
        <f>13700000+859000+30000</f>
        <v>14589000</v>
      </c>
      <c r="S9" s="8">
        <v>11</v>
      </c>
      <c r="T9" s="8" t="s">
        <v>20</v>
      </c>
    </row>
    <row r="10" spans="1:21" x14ac:dyDescent="0.25">
      <c r="A10" s="4">
        <f t="shared" si="0"/>
        <v>0</v>
      </c>
      <c r="B10" s="4">
        <f t="shared" si="1"/>
        <v>783.94212000000005</v>
      </c>
      <c r="C10" s="4">
        <f t="shared" si="9"/>
        <v>940.73054400000001</v>
      </c>
      <c r="D10" s="4">
        <f t="shared" si="2"/>
        <v>1128.8766527999999</v>
      </c>
      <c r="E10" s="5">
        <f t="shared" si="3"/>
        <v>13600000</v>
      </c>
      <c r="F10" s="10">
        <f t="shared" si="4"/>
        <v>17348</v>
      </c>
      <c r="G10" s="10">
        <f t="shared" si="5"/>
        <v>14457</v>
      </c>
      <c r="H10" s="10">
        <f t="shared" si="6"/>
        <v>12047</v>
      </c>
      <c r="I10" s="4" t="e">
        <f>#REF!</f>
        <v>#REF!</v>
      </c>
      <c r="J10" s="4">
        <f t="shared" si="7"/>
        <v>15</v>
      </c>
      <c r="O10">
        <v>0</v>
      </c>
      <c r="P10">
        <f t="shared" si="8"/>
        <v>0</v>
      </c>
      <c r="Q10">
        <f>U10*10.764</f>
        <v>783.94212000000005</v>
      </c>
      <c r="R10" s="2">
        <v>13600000</v>
      </c>
      <c r="S10" s="8">
        <v>15</v>
      </c>
      <c r="T10" s="8" t="s">
        <v>29</v>
      </c>
      <c r="U10">
        <f>66.18+6.65</f>
        <v>72.830000000000013</v>
      </c>
    </row>
    <row r="11" spans="1:21" x14ac:dyDescent="0.25">
      <c r="A11" s="4">
        <f t="shared" si="0"/>
        <v>0</v>
      </c>
      <c r="B11" s="4">
        <f t="shared" si="1"/>
        <v>950</v>
      </c>
      <c r="C11" s="4">
        <f t="shared" si="9"/>
        <v>1140</v>
      </c>
      <c r="D11" s="4">
        <f t="shared" si="2"/>
        <v>1368</v>
      </c>
      <c r="E11" s="5">
        <f t="shared" si="3"/>
        <v>18500000</v>
      </c>
      <c r="F11" s="10">
        <f t="shared" si="4"/>
        <v>19474</v>
      </c>
      <c r="G11" s="10">
        <f t="shared" si="5"/>
        <v>16228</v>
      </c>
      <c r="H11" s="10">
        <f t="shared" si="6"/>
        <v>13523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950</v>
      </c>
      <c r="R11" s="2">
        <v>18500000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984</v>
      </c>
      <c r="C12" s="4">
        <f t="shared" si="9"/>
        <v>1180.8</v>
      </c>
      <c r="D12" s="4">
        <f t="shared" si="2"/>
        <v>1416.9599999999998</v>
      </c>
      <c r="E12" s="5">
        <f t="shared" si="3"/>
        <v>23000000</v>
      </c>
      <c r="F12" s="10">
        <f t="shared" si="4"/>
        <v>23374</v>
      </c>
      <c r="G12" s="10">
        <f t="shared" si="5"/>
        <v>19478</v>
      </c>
      <c r="H12" s="10">
        <f t="shared" si="6"/>
        <v>16232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984</v>
      </c>
      <c r="R12" s="2">
        <v>23000000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950</v>
      </c>
      <c r="C13" s="4">
        <f t="shared" si="9"/>
        <v>1140</v>
      </c>
      <c r="D13" s="4">
        <f t="shared" si="2"/>
        <v>1368</v>
      </c>
      <c r="E13" s="5">
        <f t="shared" si="3"/>
        <v>19500000</v>
      </c>
      <c r="F13" s="10">
        <f t="shared" si="4"/>
        <v>20526</v>
      </c>
      <c r="G13" s="15">
        <f t="shared" si="5"/>
        <v>17105</v>
      </c>
      <c r="H13" s="10">
        <f t="shared" si="6"/>
        <v>14254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v>950</v>
      </c>
      <c r="R13" s="2">
        <v>19500000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954.4976999999999</v>
      </c>
      <c r="C14" s="4">
        <f t="shared" si="9"/>
        <v>1145.3972399999998</v>
      </c>
      <c r="D14" s="4">
        <f t="shared" ref="D14:D15" si="11">C14*1.2</f>
        <v>1374.4766879999997</v>
      </c>
      <c r="E14" s="5">
        <f t="shared" ref="E14:E15" si="12">R14</f>
        <v>19800000</v>
      </c>
      <c r="F14" s="10">
        <f t="shared" ref="F14:F15" si="13">ROUND((E14/B14),0)</f>
        <v>20744</v>
      </c>
      <c r="G14" s="10">
        <f t="shared" ref="G14:G15" si="14">ROUND((E14/C14),0)</f>
        <v>17287</v>
      </c>
      <c r="H14" s="4">
        <f t="shared" ref="H14:H15" si="15">ROUND((E14/D14),0)</f>
        <v>14405</v>
      </c>
      <c r="I14" s="4" t="e">
        <f>#REF!</f>
        <v>#REF!</v>
      </c>
      <c r="J14" s="4" t="str">
        <f t="shared" ref="J14:J15" si="16">S14</f>
        <v>13.09.24</v>
      </c>
      <c r="O14">
        <v>0</v>
      </c>
      <c r="P14">
        <f>106.41*10.764</f>
        <v>1145.3972399999998</v>
      </c>
      <c r="Q14">
        <f t="shared" ref="Q14" si="17">P14/1.2</f>
        <v>954.4976999999999</v>
      </c>
      <c r="R14" s="2">
        <v>19800000</v>
      </c>
      <c r="S14" s="8" t="s">
        <v>30</v>
      </c>
      <c r="T14" s="8"/>
      <c r="U14">
        <v>17</v>
      </c>
    </row>
    <row r="15" spans="1:21" x14ac:dyDescent="0.25">
      <c r="A15" s="4">
        <f t="shared" si="0"/>
        <v>0</v>
      </c>
      <c r="B15" s="4">
        <f t="shared" si="1"/>
        <v>687.92723999999987</v>
      </c>
      <c r="C15" s="4">
        <f t="shared" si="9"/>
        <v>825.5126879999998</v>
      </c>
      <c r="D15" s="4">
        <f t="shared" si="11"/>
        <v>990.61522559999969</v>
      </c>
      <c r="E15" s="5">
        <f t="shared" si="12"/>
        <v>13250000</v>
      </c>
      <c r="F15" s="10">
        <f t="shared" si="13"/>
        <v>19261</v>
      </c>
      <c r="G15" s="15">
        <f t="shared" si="14"/>
        <v>16051</v>
      </c>
      <c r="H15" s="4">
        <f t="shared" si="15"/>
        <v>13376</v>
      </c>
      <c r="I15" s="4" t="e">
        <f>#REF!</f>
        <v>#REF!</v>
      </c>
      <c r="J15" s="4" t="str">
        <f t="shared" si="16"/>
        <v>23.08.24</v>
      </c>
      <c r="O15">
        <v>0</v>
      </c>
      <c r="P15">
        <f t="shared" ref="P15" si="18">O15/1.2</f>
        <v>0</v>
      </c>
      <c r="Q15">
        <f>63.91*10.764</f>
        <v>687.92723999999987</v>
      </c>
      <c r="R15" s="2">
        <v>13250000</v>
      </c>
      <c r="S15" s="8" t="s">
        <v>31</v>
      </c>
      <c r="T15" s="8"/>
    </row>
    <row r="16" spans="1:21" x14ac:dyDescent="0.25">
      <c r="A16" s="4">
        <f t="shared" ref="A16" si="19">N16</f>
        <v>0</v>
      </c>
      <c r="B16" s="4">
        <f t="shared" ref="B16" si="20">Q16</f>
        <v>682</v>
      </c>
      <c r="C16" s="4">
        <f t="shared" ref="C16" si="21">B16*1.2</f>
        <v>818.4</v>
      </c>
      <c r="D16" s="4">
        <f t="shared" ref="D16" si="22">C16*1.2</f>
        <v>982.07999999999993</v>
      </c>
      <c r="E16" s="5">
        <f t="shared" ref="E16" si="23">R16</f>
        <v>14500000</v>
      </c>
      <c r="F16" s="10">
        <f t="shared" ref="F16" si="24">ROUND((E16/B16),0)</f>
        <v>21261</v>
      </c>
      <c r="G16" s="15">
        <f t="shared" ref="G16" si="25">ROUND((E16/C16),0)</f>
        <v>17717</v>
      </c>
      <c r="H16" s="4">
        <f t="shared" ref="H16" si="26">ROUND((E16/D16),0)</f>
        <v>14765</v>
      </c>
      <c r="I16" s="4" t="e">
        <f>#REF!</f>
        <v>#REF!</v>
      </c>
      <c r="J16" s="4">
        <f t="shared" ref="J16" si="27">S16</f>
        <v>0</v>
      </c>
      <c r="O16">
        <v>0</v>
      </c>
      <c r="P16">
        <f t="shared" ref="P16" si="28">O16/1.2</f>
        <v>0</v>
      </c>
      <c r="Q16">
        <v>682</v>
      </c>
      <c r="R16" s="2">
        <v>14500000</v>
      </c>
      <c r="S16" s="8"/>
      <c r="T16" s="8"/>
    </row>
    <row r="17" spans="1:24" x14ac:dyDescent="0.25">
      <c r="A17" s="4">
        <f t="shared" ref="A17" si="29">N17</f>
        <v>0</v>
      </c>
      <c r="B17" s="4">
        <f t="shared" ref="B17" si="30">Q17</f>
        <v>686.95848000000001</v>
      </c>
      <c r="C17" s="4">
        <f t="shared" ref="C17" si="31">B17*1.2</f>
        <v>824.35017600000003</v>
      </c>
      <c r="D17" s="4">
        <f t="shared" ref="D17" si="32">C17*1.2</f>
        <v>989.22021119999999</v>
      </c>
      <c r="E17" s="5">
        <f t="shared" ref="E17" si="33">R17</f>
        <v>14000000</v>
      </c>
      <c r="F17" s="10">
        <f t="shared" ref="F17" si="34">ROUND((E17/B17),0)</f>
        <v>20380</v>
      </c>
      <c r="G17" s="15">
        <f t="shared" ref="G17" si="35">ROUND((E17/C17),0)</f>
        <v>16983</v>
      </c>
      <c r="H17" s="4">
        <f t="shared" ref="H17" si="36">ROUND((E17/D17),0)</f>
        <v>14153</v>
      </c>
      <c r="I17" s="4" t="e">
        <f>#REF!</f>
        <v>#REF!</v>
      </c>
      <c r="J17" s="4" t="str">
        <f t="shared" ref="J17" si="37">S17</f>
        <v>10.07.24</v>
      </c>
      <c r="O17">
        <v>0</v>
      </c>
      <c r="P17">
        <f t="shared" ref="P17" si="38">O17/1.2</f>
        <v>0</v>
      </c>
      <c r="Q17">
        <f>63.82*10.764</f>
        <v>686.95848000000001</v>
      </c>
      <c r="R17" s="2">
        <v>14000000</v>
      </c>
      <c r="S17" s="8" t="s">
        <v>32</v>
      </c>
      <c r="T17" s="8"/>
    </row>
    <row r="18" spans="1:24" x14ac:dyDescent="0.25">
      <c r="G18" t="s">
        <v>26</v>
      </c>
    </row>
    <row r="20" spans="1:24" x14ac:dyDescent="0.25">
      <c r="I20" t="s">
        <v>28</v>
      </c>
    </row>
    <row r="22" spans="1:24" x14ac:dyDescent="0.25">
      <c r="G22" s="6" t="s">
        <v>13</v>
      </c>
      <c r="H22" s="6">
        <v>1070</v>
      </c>
      <c r="I22">
        <f>99.43*10.764</f>
        <v>1070.2645199999999</v>
      </c>
      <c r="J22" t="e">
        <f>I22/H21</f>
        <v>#DIV/0!</v>
      </c>
    </row>
    <row r="23" spans="1:24" x14ac:dyDescent="0.25">
      <c r="G23" t="s">
        <v>19</v>
      </c>
      <c r="H23">
        <v>16500</v>
      </c>
    </row>
    <row r="24" spans="1:24" x14ac:dyDescent="0.25">
      <c r="G24" t="s">
        <v>14</v>
      </c>
      <c r="H24">
        <f>H23*H22</f>
        <v>17655000</v>
      </c>
      <c r="I24" t="s">
        <v>22</v>
      </c>
      <c r="P24" s="11"/>
      <c r="Q24" s="11"/>
      <c r="R24" s="13"/>
      <c r="T24" s="11"/>
      <c r="U24" s="11"/>
      <c r="V24" s="11"/>
      <c r="W24" s="11"/>
      <c r="X24" s="11"/>
    </row>
    <row r="25" spans="1:24" x14ac:dyDescent="0.25">
      <c r="O25" t="s">
        <v>24</v>
      </c>
      <c r="P25" s="11"/>
      <c r="Q25" s="14"/>
      <c r="R25" s="14">
        <f>1.7-1.53</f>
        <v>0.16999999999999993</v>
      </c>
      <c r="T25" s="14"/>
      <c r="U25" s="14"/>
      <c r="V25" s="11"/>
      <c r="W25" s="11"/>
      <c r="X25" s="11"/>
    </row>
    <row r="26" spans="1:24" x14ac:dyDescent="0.25">
      <c r="O26" t="s">
        <v>25</v>
      </c>
      <c r="P26" s="11"/>
      <c r="Q26" s="11"/>
      <c r="R26" s="11"/>
      <c r="T26" s="11"/>
      <c r="U26" s="11"/>
      <c r="V26" s="11"/>
      <c r="W26" s="11"/>
      <c r="X26" s="11"/>
    </row>
    <row r="27" spans="1:24" x14ac:dyDescent="0.25">
      <c r="J27" t="s">
        <v>21</v>
      </c>
      <c r="P27" s="11"/>
      <c r="Q27" s="11"/>
      <c r="R27" s="11"/>
      <c r="T27" s="11"/>
      <c r="U27" s="11"/>
      <c r="V27" s="11"/>
      <c r="W27" s="11"/>
      <c r="X27" s="11"/>
    </row>
    <row r="28" spans="1:24" x14ac:dyDescent="0.25">
      <c r="G28" t="s">
        <v>27</v>
      </c>
      <c r="O28">
        <f>1.53*1.1</f>
        <v>1.6830000000000003</v>
      </c>
      <c r="P28" s="11"/>
      <c r="Q28" s="11"/>
      <c r="R28" s="12"/>
      <c r="T28" s="12"/>
      <c r="U28" s="12"/>
      <c r="V28" s="11"/>
      <c r="W28" s="11"/>
      <c r="X28" s="11"/>
    </row>
    <row r="29" spans="1:24" x14ac:dyDescent="0.25">
      <c r="G29" t="s">
        <v>15</v>
      </c>
      <c r="H29">
        <v>13900000</v>
      </c>
      <c r="I29" t="s">
        <v>23</v>
      </c>
      <c r="P29" s="11"/>
      <c r="Q29" s="8"/>
      <c r="R29" s="11"/>
      <c r="T29" s="11"/>
      <c r="U29" s="11"/>
      <c r="V29" s="11"/>
      <c r="W29" s="11"/>
      <c r="X29" s="11"/>
    </row>
    <row r="30" spans="1:24" x14ac:dyDescent="0.25">
      <c r="G30" t="s">
        <v>16</v>
      </c>
      <c r="H30">
        <v>973000</v>
      </c>
      <c r="P30" s="11"/>
      <c r="Q30" s="11"/>
      <c r="R30" s="11"/>
      <c r="T30" s="11"/>
      <c r="U30" s="11"/>
      <c r="V30" s="11"/>
      <c r="W30" s="11"/>
      <c r="X30" s="11"/>
    </row>
    <row r="31" spans="1:24" x14ac:dyDescent="0.25">
      <c r="G31" t="s">
        <v>17</v>
      </c>
      <c r="H31">
        <v>30000</v>
      </c>
      <c r="P31" s="11"/>
      <c r="Q31" s="11"/>
      <c r="R31" s="11"/>
      <c r="T31" s="11"/>
      <c r="U31" s="11"/>
      <c r="V31" s="11"/>
      <c r="W31" s="11"/>
      <c r="X31" s="11"/>
    </row>
    <row r="32" spans="1:24" x14ac:dyDescent="0.25">
      <c r="G32" t="s">
        <v>18</v>
      </c>
      <c r="H32">
        <f>SUM(H29:H31)</f>
        <v>14903000</v>
      </c>
      <c r="J32">
        <f>H32*1.2</f>
        <v>17883600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5" sqref="C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73BA6-C8A3-44B2-A030-369BEDB7AA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EB794-F989-49C3-8CDE-F6EF44EAFBA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3429D-11B6-4B0D-9061-EB1E42E7FC70}">
  <dimension ref="A1"/>
  <sheetViews>
    <sheetView workbookViewId="0">
      <selection activeCell="S25" sqref="S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BA726-BB97-40AB-90BC-09C641C681C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2024-09-26T04:46:38Z</dcterms:modified>
</cp:coreProperties>
</file>