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Mandvi\Nirav Metals\Vijaykumar J Jha\"/>
    </mc:Choice>
  </mc:AlternateContent>
  <xr:revisionPtr revIDLastSave="0" documentId="13_ncr:1_{9A0C3769-6991-4C0F-9A5E-B68BD0C28BD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H26" i="4" l="1"/>
  <c r="Q16" i="4"/>
  <c r="Q17" i="4"/>
  <c r="Q18" i="4"/>
  <c r="Q19" i="4"/>
  <c r="B19" i="4" s="1"/>
  <c r="Q20" i="4"/>
  <c r="Q21" i="4"/>
  <c r="Q15" i="4"/>
  <c r="P15" i="4"/>
  <c r="P21" i="4"/>
  <c r="J21" i="4"/>
  <c r="I21" i="4"/>
  <c r="E21" i="4"/>
  <c r="G21" i="4" s="1"/>
  <c r="B21" i="4"/>
  <c r="C21" i="4" s="1"/>
  <c r="D21" i="4" s="1"/>
  <c r="A21" i="4"/>
  <c r="P20" i="4"/>
  <c r="J20" i="4"/>
  <c r="I20" i="4"/>
  <c r="E20" i="4"/>
  <c r="B20" i="4"/>
  <c r="C20" i="4" s="1"/>
  <c r="G20" i="4" s="1"/>
  <c r="A20" i="4"/>
  <c r="P19" i="4"/>
  <c r="J19" i="4"/>
  <c r="I19" i="4"/>
  <c r="E19" i="4"/>
  <c r="A19" i="4"/>
  <c r="P18" i="4"/>
  <c r="J18" i="4"/>
  <c r="I18" i="4"/>
  <c r="E18" i="4"/>
  <c r="B18" i="4"/>
  <c r="C18" i="4" s="1"/>
  <c r="D18" i="4" s="1"/>
  <c r="A18" i="4"/>
  <c r="P17" i="4"/>
  <c r="J17" i="4"/>
  <c r="I17" i="4"/>
  <c r="E17" i="4"/>
  <c r="B17" i="4"/>
  <c r="C17" i="4" s="1"/>
  <c r="D17" i="4" s="1"/>
  <c r="H17" i="4" s="1"/>
  <c r="A17" i="4"/>
  <c r="P16" i="4"/>
  <c r="J16" i="4"/>
  <c r="I16" i="4"/>
  <c r="E16" i="4"/>
  <c r="C16" i="4"/>
  <c r="D16" i="4" s="1"/>
  <c r="B16" i="4"/>
  <c r="A16" i="4"/>
  <c r="P39" i="4"/>
  <c r="O40" i="4"/>
  <c r="O41" i="4" s="1"/>
  <c r="Q5" i="4"/>
  <c r="P5" i="4"/>
  <c r="P4" i="4"/>
  <c r="F19" i="4" l="1"/>
  <c r="H21" i="4"/>
  <c r="H16" i="4"/>
  <c r="F16" i="4"/>
  <c r="F20" i="4"/>
  <c r="H18" i="4"/>
  <c r="G17" i="4"/>
  <c r="F18" i="4"/>
  <c r="C19" i="4"/>
  <c r="D20" i="4"/>
  <c r="H20" i="4" s="1"/>
  <c r="F17" i="4"/>
  <c r="G18" i="4"/>
  <c r="F21" i="4"/>
  <c r="G16" i="4"/>
  <c r="O38" i="4"/>
  <c r="O36" i="4"/>
  <c r="O35" i="4"/>
  <c r="O34" i="4"/>
  <c r="O33" i="4"/>
  <c r="O32" i="4"/>
  <c r="O31" i="4"/>
  <c r="O30" i="4"/>
  <c r="O29" i="4"/>
  <c r="O28" i="4"/>
  <c r="I24" i="4"/>
  <c r="D19" i="4" l="1"/>
  <c r="H19" i="4" s="1"/>
  <c r="G19" i="4"/>
  <c r="P12" i="4"/>
  <c r="Q11" i="4"/>
  <c r="P10" i="4"/>
  <c r="Q9" i="4"/>
  <c r="P8" i="4"/>
  <c r="Q7" i="4"/>
  <c r="P6" i="4"/>
  <c r="Q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<sst xmlns="http://schemas.openxmlformats.org/spreadsheetml/2006/main" count="28" uniqueCount="25">
  <si>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</si>
  <si>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</si>
  <si>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</si>
  <si>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</si>
  <si>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</si>
  <si>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</si>
  <si>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</si>
  <si>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</si>
  <si>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</si>
  <si>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</si>
  <si>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</si>
  <si>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</si>
  <si>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</si>
  <si>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102, 1st Floor, Wing - A, Twin Apartments, Marve Road, Malad West</t>
  </si>
  <si>
    <t>bua</t>
  </si>
  <si>
    <t>ca</t>
  </si>
  <si>
    <t>mca</t>
  </si>
  <si>
    <t>rate on ca</t>
  </si>
  <si>
    <t>06.09.24</t>
  </si>
  <si>
    <t>07.03.24</t>
  </si>
  <si>
    <t>29.07.24</t>
  </si>
  <si>
    <t>21.09.23</t>
  </si>
  <si>
    <t>09.05.23</t>
  </si>
  <si>
    <t>yoc  - 1993 - soc reg</t>
  </si>
  <si>
    <t>15.07.22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</si>
</sst>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C7C3C3-280B-47AC-A292-CB0D73E90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419100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C978E-2E6A-4CE4-B71D-850601C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97500" cy="7762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62510D-B0E1-48AA-9535-E3DAFEE52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430301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4FF803-32D6-45FF-9BD2-F187A117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12701" cy="86308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335038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1FA4F8-2BDE-48FB-BBF9-3D34C33F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17438" cy="86689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FFB45-300C-442B-929B-EB3A7124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3D1F1-0556-4330-90A2-F5EDBE610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325086</xdr:colOff>
      <xdr:row>49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32347-CF0A-4A53-AFC9-1D8C6814B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59486" cy="8202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87C6D3-6EDF-42D0-9717-50D155AAB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98D83-FDE8-45C4-B7C7-08603CD5B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DE7F1-C475-4A58-B0A6-3962F69AE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28AA7-F05F-438D-89E8-156E90E78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DF6D4-EA9F-40A6-A01C-F6FD2B810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EBF117-228F-4B65-B5B8-2AF7028F9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5F174A-A31A-4E00-A3D7-6DF2D6EB4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E1" zoomScaleNormal="100" workbookViewId="0">
      <selection activeCell="X25" sqref="X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1065</v>
      </c>
      <c r="C2" s="4">
        <f>B2*1.2</f>
        <v>1278</v>
      </c>
      <c r="D2" s="4">
        <f t="shared" ref="D2:D13" si="2">C2*1.2</f>
        <v>1533.6</v>
      </c>
      <c r="E2" s="5">
        <f t="shared" ref="E2:E13" si="3">R2</f>
        <v>33500000</v>
      </c>
      <c r="F2" s="15">
        <f t="shared" ref="F2:F13" si="4">ROUND((E2/B2),0)</f>
        <v>31455</v>
      </c>
      <c r="G2" s="10">
        <f t="shared" ref="G2:G13" si="5">ROUND((E2/C2),0)</f>
        <v>26213</v>
      </c>
      <c r="H2" s="10">
        <f t="shared" ref="H2:H13" si="6">ROUND((E2/D2),0)</f>
        <v>21844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1065</v>
      </c>
      <c r="R2" s="2">
        <v>33500000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863</v>
      </c>
      <c r="C3" s="4">
        <f t="shared" ref="C3:C15" si="9">B3*1.2</f>
        <v>1035.5999999999999</v>
      </c>
      <c r="D3" s="4">
        <f t="shared" si="2"/>
        <v>1242.7199999999998</v>
      </c>
      <c r="E3" s="5">
        <f t="shared" si="3"/>
        <v>31000000</v>
      </c>
      <c r="F3" s="10">
        <f t="shared" si="4"/>
        <v>35921</v>
      </c>
      <c r="G3" s="10">
        <f t="shared" si="5"/>
        <v>29934</v>
      </c>
      <c r="H3" s="10">
        <f t="shared" si="6"/>
        <v>24945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863</v>
      </c>
      <c r="R3" s="2">
        <v>31000000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329.28870000000001</v>
      </c>
      <c r="C4" s="4">
        <f t="shared" si="9"/>
        <v>395.14643999999998</v>
      </c>
      <c r="D4" s="4">
        <f t="shared" si="2"/>
        <v>474.17572799999994</v>
      </c>
      <c r="E4" s="5">
        <f t="shared" si="3"/>
        <v>5800000</v>
      </c>
      <c r="F4" s="10">
        <f t="shared" si="4"/>
        <v>17614</v>
      </c>
      <c r="G4" s="10">
        <f t="shared" si="5"/>
        <v>14678</v>
      </c>
      <c r="H4" s="10">
        <f t="shared" si="6"/>
        <v>12232</v>
      </c>
      <c r="I4" s="10" t="e">
        <f>#REF!</f>
        <v>#REF!</v>
      </c>
      <c r="J4" s="4" t="str">
        <f t="shared" si="7"/>
        <v>06.09.24</v>
      </c>
      <c r="O4">
        <v>0</v>
      </c>
      <c r="P4">
        <f>36.71*10.764</f>
        <v>395.14643999999998</v>
      </c>
      <c r="Q4">
        <f t="shared" ref="Q4:Q11" si="10">P4/1.2</f>
        <v>329.28870000000001</v>
      </c>
      <c r="R4" s="2">
        <v>5800000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575.97185454545445</v>
      </c>
      <c r="C5" s="4">
        <f t="shared" si="9"/>
        <v>691.16622545454527</v>
      </c>
      <c r="D5" s="4">
        <f t="shared" si="2"/>
        <v>829.39947054545428</v>
      </c>
      <c r="E5" s="5">
        <f t="shared" si="3"/>
        <v>16660488</v>
      </c>
      <c r="F5" s="15">
        <f t="shared" si="4"/>
        <v>28926</v>
      </c>
      <c r="G5" s="10">
        <f t="shared" si="5"/>
        <v>24105</v>
      </c>
      <c r="H5" s="10">
        <f t="shared" si="6"/>
        <v>20087</v>
      </c>
      <c r="I5" s="10" t="e">
        <f>#REF!</f>
        <v>#REF!</v>
      </c>
      <c r="J5" s="4" t="str">
        <f t="shared" si="7"/>
        <v>07.03.24</v>
      </c>
      <c r="O5">
        <v>0</v>
      </c>
      <c r="P5">
        <f>58.86*10.764</f>
        <v>633.56903999999997</v>
      </c>
      <c r="Q5">
        <f>P5/1.1</f>
        <v>575.97185454545445</v>
      </c>
      <c r="R5" s="2">
        <v>16660488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799</v>
      </c>
      <c r="C6" s="4">
        <f t="shared" si="9"/>
        <v>958.8</v>
      </c>
      <c r="D6" s="4">
        <f t="shared" si="2"/>
        <v>1150.56</v>
      </c>
      <c r="E6" s="5">
        <f t="shared" si="3"/>
        <v>27000000</v>
      </c>
      <c r="F6" s="10">
        <f t="shared" si="4"/>
        <v>33792</v>
      </c>
      <c r="G6" s="10">
        <f t="shared" si="5"/>
        <v>28160</v>
      </c>
      <c r="H6" s="10">
        <f t="shared" si="6"/>
        <v>23467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799</v>
      </c>
      <c r="R6" s="2">
        <v>27000000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708.33333333333337</v>
      </c>
      <c r="C7" s="4">
        <f t="shared" si="9"/>
        <v>850</v>
      </c>
      <c r="D7" s="4">
        <f t="shared" si="2"/>
        <v>1020</v>
      </c>
      <c r="E7" s="5">
        <f t="shared" si="3"/>
        <v>18500000</v>
      </c>
      <c r="F7" s="10">
        <f t="shared" si="4"/>
        <v>26118</v>
      </c>
      <c r="G7" s="10">
        <f t="shared" si="5"/>
        <v>21765</v>
      </c>
      <c r="H7" s="10">
        <f t="shared" si="6"/>
        <v>18137</v>
      </c>
      <c r="I7" s="10" t="e">
        <f>#REF!</f>
        <v>#REF!</v>
      </c>
      <c r="J7" s="4">
        <f t="shared" si="7"/>
        <v>0</v>
      </c>
      <c r="O7">
        <v>0</v>
      </c>
      <c r="P7">
        <v>850</v>
      </c>
      <c r="Q7">
        <f t="shared" si="10"/>
        <v>708.33333333333337</v>
      </c>
      <c r="R7" s="2">
        <v>18500000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1180</v>
      </c>
      <c r="C8" s="4">
        <f t="shared" si="9"/>
        <v>1416</v>
      </c>
      <c r="D8" s="4">
        <f t="shared" si="2"/>
        <v>1699.2</v>
      </c>
      <c r="E8" s="5">
        <f t="shared" si="3"/>
        <v>37500000</v>
      </c>
      <c r="F8" s="15">
        <f t="shared" si="4"/>
        <v>31780</v>
      </c>
      <c r="G8" s="10">
        <f t="shared" si="5"/>
        <v>26483</v>
      </c>
      <c r="H8" s="10">
        <f t="shared" si="6"/>
        <v>22069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1180</v>
      </c>
      <c r="R8" s="2">
        <v>37500000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758.33333333333337</v>
      </c>
      <c r="C9" s="4">
        <f t="shared" si="9"/>
        <v>910</v>
      </c>
      <c r="D9" s="4">
        <f t="shared" si="2"/>
        <v>1092</v>
      </c>
      <c r="E9" s="5">
        <f t="shared" si="3"/>
        <v>21000000</v>
      </c>
      <c r="F9" s="10">
        <f t="shared" si="4"/>
        <v>27692</v>
      </c>
      <c r="G9" s="10">
        <f t="shared" si="5"/>
        <v>23077</v>
      </c>
      <c r="H9" s="10">
        <f t="shared" si="6"/>
        <v>19231</v>
      </c>
      <c r="I9" s="10" t="e">
        <f>#REF!</f>
        <v>#REF!</v>
      </c>
      <c r="J9" s="4">
        <f t="shared" si="7"/>
        <v>0</v>
      </c>
      <c r="O9">
        <v>0</v>
      </c>
      <c r="P9">
        <v>910</v>
      </c>
      <c r="Q9">
        <f t="shared" si="10"/>
        <v>758.33333333333337</v>
      </c>
      <c r="R9" s="2">
        <v>21000000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590</v>
      </c>
      <c r="C10" s="4">
        <f t="shared" si="9"/>
        <v>708</v>
      </c>
      <c r="D10" s="4">
        <f t="shared" si="2"/>
        <v>849.6</v>
      </c>
      <c r="E10" s="5">
        <f t="shared" si="3"/>
        <v>13500000</v>
      </c>
      <c r="F10" s="10">
        <f t="shared" si="4"/>
        <v>22881</v>
      </c>
      <c r="G10" s="10">
        <f t="shared" si="5"/>
        <v>19068</v>
      </c>
      <c r="H10" s="10">
        <f t="shared" si="6"/>
        <v>15890</v>
      </c>
      <c r="I10" s="10" t="e">
        <f>#REF!</f>
        <v>#REF!</v>
      </c>
      <c r="J10" s="4" t="str">
        <f t="shared" si="7"/>
        <v>29.07.24</v>
      </c>
      <c r="O10">
        <v>0</v>
      </c>
      <c r="P10">
        <f t="shared" si="8"/>
        <v>0</v>
      </c>
      <c r="Q10">
        <v>590</v>
      </c>
      <c r="R10" s="2">
        <v>13500000</v>
      </c>
      <c r="S10" s="8" t="s">
        <v>20</v>
      </c>
      <c r="T10" s="8"/>
    </row>
    <row r="11" spans="1:20" x14ac:dyDescent="0.25">
      <c r="A11" s="4">
        <f t="shared" si="0"/>
        <v>0</v>
      </c>
      <c r="B11" s="4">
        <f t="shared" si="1"/>
        <v>345.83333333333337</v>
      </c>
      <c r="C11" s="4">
        <f t="shared" si="9"/>
        <v>415.00000000000006</v>
      </c>
      <c r="D11" s="4">
        <f t="shared" si="2"/>
        <v>498.00000000000006</v>
      </c>
      <c r="E11" s="5">
        <f t="shared" si="3"/>
        <v>7200000</v>
      </c>
      <c r="F11" s="10">
        <f t="shared" si="4"/>
        <v>20819</v>
      </c>
      <c r="G11" s="10">
        <f t="shared" si="5"/>
        <v>17349</v>
      </c>
      <c r="H11" s="10">
        <f t="shared" si="6"/>
        <v>14458</v>
      </c>
      <c r="I11" s="10" t="e">
        <f>#REF!</f>
        <v>#REF!</v>
      </c>
      <c r="J11" s="4" t="str">
        <f t="shared" si="7"/>
        <v>21.09.23</v>
      </c>
      <c r="O11">
        <v>0</v>
      </c>
      <c r="P11">
        <v>415</v>
      </c>
      <c r="Q11">
        <f t="shared" si="10"/>
        <v>345.83333333333337</v>
      </c>
      <c r="R11" s="2">
        <v>7200000</v>
      </c>
      <c r="S11" s="8" t="s">
        <v>21</v>
      </c>
      <c r="T11" s="8"/>
    </row>
    <row r="12" spans="1:20" x14ac:dyDescent="0.25">
      <c r="A12" s="4">
        <f t="shared" si="0"/>
        <v>0</v>
      </c>
      <c r="B12" s="4">
        <f t="shared" si="1"/>
        <v>356</v>
      </c>
      <c r="C12" s="4">
        <f t="shared" si="9"/>
        <v>427.2</v>
      </c>
      <c r="D12" s="4">
        <f t="shared" si="2"/>
        <v>512.64</v>
      </c>
      <c r="E12" s="5">
        <f t="shared" si="3"/>
        <v>7500000</v>
      </c>
      <c r="F12" s="10">
        <f t="shared" si="4"/>
        <v>21067</v>
      </c>
      <c r="G12" s="10">
        <f t="shared" si="5"/>
        <v>17556</v>
      </c>
      <c r="H12" s="10">
        <f t="shared" si="6"/>
        <v>14630</v>
      </c>
      <c r="I12" s="10" t="e">
        <f>#REF!</f>
        <v>#REF!</v>
      </c>
      <c r="J12" s="4" t="str">
        <f t="shared" si="7"/>
        <v>09.05.23</v>
      </c>
      <c r="O12">
        <v>0</v>
      </c>
      <c r="P12">
        <f t="shared" si="8"/>
        <v>0</v>
      </c>
      <c r="Q12">
        <v>356</v>
      </c>
      <c r="R12" s="2">
        <v>7500000</v>
      </c>
      <c r="S12" s="8" t="s">
        <v>22</v>
      </c>
      <c r="T12" s="8"/>
    </row>
    <row r="13" spans="1:20" x14ac:dyDescent="0.25">
      <c r="A13" s="4">
        <f t="shared" si="0"/>
        <v>0</v>
      </c>
      <c r="B13" s="4">
        <f t="shared" si="1"/>
        <v>650</v>
      </c>
      <c r="C13" s="4">
        <f t="shared" si="9"/>
        <v>780</v>
      </c>
      <c r="D13" s="4">
        <f t="shared" si="2"/>
        <v>936</v>
      </c>
      <c r="E13" s="5">
        <f t="shared" si="3"/>
        <v>17500000</v>
      </c>
      <c r="F13" s="10">
        <f t="shared" si="4"/>
        <v>26923</v>
      </c>
      <c r="G13" s="10">
        <f t="shared" si="5"/>
        <v>22436</v>
      </c>
      <c r="H13" s="10">
        <f t="shared" si="6"/>
        <v>18697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650</v>
      </c>
      <c r="R13" s="2">
        <v>17500000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865</v>
      </c>
      <c r="C14" s="4">
        <f t="shared" si="9"/>
        <v>1038</v>
      </c>
      <c r="D14" s="4">
        <f t="shared" ref="D14:D15" si="12">C14*1.2</f>
        <v>1245.5999999999999</v>
      </c>
      <c r="E14" s="5">
        <f t="shared" ref="E14:E15" si="13">R14</f>
        <v>25800000</v>
      </c>
      <c r="F14" s="10">
        <f t="shared" ref="F14:F15" si="14">ROUND((E14/B14),0)</f>
        <v>29827</v>
      </c>
      <c r="G14" s="10">
        <f t="shared" ref="G14:G15" si="15">ROUND((E14/C14),0)</f>
        <v>24855</v>
      </c>
      <c r="H14" s="10">
        <f t="shared" ref="H14:H15" si="16">ROUND((E14/D14),0)</f>
        <v>20713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" si="18">O14/1.2</f>
        <v>0</v>
      </c>
      <c r="Q14">
        <v>865</v>
      </c>
      <c r="R14" s="2">
        <v>25800000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719.03520000000003</v>
      </c>
      <c r="C15" s="4">
        <f t="shared" si="9"/>
        <v>862.84224000000006</v>
      </c>
      <c r="D15" s="4">
        <f t="shared" si="12"/>
        <v>1035.4106879999999</v>
      </c>
      <c r="E15" s="5">
        <f t="shared" si="13"/>
        <v>19000000</v>
      </c>
      <c r="F15" s="15">
        <f t="shared" si="14"/>
        <v>26424</v>
      </c>
      <c r="G15" s="10">
        <f t="shared" si="15"/>
        <v>22020</v>
      </c>
      <c r="H15" s="10">
        <f t="shared" si="16"/>
        <v>18350</v>
      </c>
      <c r="I15" s="10" t="e">
        <f>#REF!</f>
        <v>#REF!</v>
      </c>
      <c r="J15" s="4" t="str">
        <f t="shared" si="17"/>
        <v>15.07.22</v>
      </c>
      <c r="O15">
        <v>0</v>
      </c>
      <c r="P15">
        <f>80.16*10.764</f>
        <v>862.84223999999995</v>
      </c>
      <c r="Q15">
        <f>P15/1.2</f>
        <v>719.03520000000003</v>
      </c>
      <c r="R15" s="2">
        <v>19000000</v>
      </c>
      <c r="S15" s="8" t="s">
        <v>24</v>
      </c>
      <c r="T15" s="8"/>
    </row>
    <row r="16" spans="1:20" x14ac:dyDescent="0.25">
      <c r="A16" s="4">
        <f t="shared" ref="A16:A21" si="19">N16</f>
        <v>0</v>
      </c>
      <c r="B16" s="4">
        <f t="shared" ref="B16:B21" si="20">Q16</f>
        <v>0</v>
      </c>
      <c r="C16" s="4">
        <f t="shared" ref="C16:C21" si="21">B16*1.2</f>
        <v>0</v>
      </c>
      <c r="D16" s="4">
        <f t="shared" ref="D16:D21" si="22">C16*1.2</f>
        <v>0</v>
      </c>
      <c r="E16" s="5">
        <f t="shared" ref="E16:E21" si="23">R16</f>
        <v>0</v>
      </c>
      <c r="F16" s="10" t="e">
        <f t="shared" ref="F16:F21" si="24">ROUND((E16/B16),0)</f>
        <v>#DIV/0!</v>
      </c>
      <c r="G16" s="10" t="e">
        <f t="shared" ref="G16:G21" si="25">ROUND((E16/C16),0)</f>
        <v>#DIV/0!</v>
      </c>
      <c r="H16" s="10" t="e">
        <f t="shared" ref="H16:H21" si="26">ROUND((E16/D16),0)</f>
        <v>#DIV/0!</v>
      </c>
      <c r="I16" s="10" t="e">
        <f>#REF!</f>
        <v>#REF!</v>
      </c>
      <c r="J16" s="4">
        <f t="shared" ref="J16:J21" si="27">S16</f>
        <v>0</v>
      </c>
      <c r="O16">
        <v>0</v>
      </c>
      <c r="P16">
        <f t="shared" ref="P16:P21" si="28">O16/1.2</f>
        <v>0</v>
      </c>
      <c r="Q16">
        <f t="shared" ref="Q16:Q21" si="29">P16/1.2</f>
        <v>0</v>
      </c>
      <c r="R16" s="2">
        <v>0</v>
      </c>
      <c r="S16" s="8"/>
      <c r="T16" s="8"/>
    </row>
    <row r="17" spans="1:24" x14ac:dyDescent="0.25">
      <c r="A17" s="4">
        <f t="shared" si="19"/>
        <v>0</v>
      </c>
      <c r="B17" s="4">
        <f t="shared" si="20"/>
        <v>0</v>
      </c>
      <c r="C17" s="4">
        <f t="shared" si="21"/>
        <v>0</v>
      </c>
      <c r="D17" s="4">
        <f t="shared" si="22"/>
        <v>0</v>
      </c>
      <c r="E17" s="5">
        <f t="shared" si="23"/>
        <v>0</v>
      </c>
      <c r="F17" s="10" t="e">
        <f t="shared" si="24"/>
        <v>#DIV/0!</v>
      </c>
      <c r="G17" s="10" t="e">
        <f t="shared" si="25"/>
        <v>#DIV/0!</v>
      </c>
      <c r="H17" s="10" t="e">
        <f t="shared" si="26"/>
        <v>#DIV/0!</v>
      </c>
      <c r="I17" s="10" t="e">
        <f>#REF!</f>
        <v>#REF!</v>
      </c>
      <c r="J17" s="4">
        <f t="shared" si="27"/>
        <v>0</v>
      </c>
      <c r="O17">
        <v>0</v>
      </c>
      <c r="P17">
        <f t="shared" si="28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10" t="e">
        <f t="shared" si="24"/>
        <v>#DIV/0!</v>
      </c>
      <c r="G18" s="10" t="e">
        <f t="shared" si="25"/>
        <v>#DIV/0!</v>
      </c>
      <c r="H18" s="10" t="e">
        <f t="shared" si="26"/>
        <v>#DIV/0!</v>
      </c>
      <c r="I18" s="10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10" t="e">
        <f t="shared" si="24"/>
        <v>#DIV/0!</v>
      </c>
      <c r="G19" s="10" t="e">
        <f t="shared" si="25"/>
        <v>#DIV/0!</v>
      </c>
      <c r="H19" s="10" t="e">
        <f t="shared" si="26"/>
        <v>#DIV/0!</v>
      </c>
      <c r="I19" s="10" t="e">
        <f>#REF!</f>
        <v>#REF!</v>
      </c>
      <c r="J19" s="4">
        <f t="shared" si="27"/>
        <v>0</v>
      </c>
      <c r="O19">
        <v>0</v>
      </c>
      <c r="P19">
        <f t="shared" si="28"/>
        <v>0</v>
      </c>
      <c r="Q19">
        <f t="shared" si="29"/>
        <v>0</v>
      </c>
      <c r="R19" s="2">
        <v>0</v>
      </c>
      <c r="S19" s="8"/>
      <c r="T19" s="8"/>
    </row>
    <row r="20" spans="1:24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5">
        <f t="shared" si="23"/>
        <v>0</v>
      </c>
      <c r="F20" s="10" t="e">
        <f t="shared" si="24"/>
        <v>#DIV/0!</v>
      </c>
      <c r="G20" s="10" t="e">
        <f t="shared" si="25"/>
        <v>#DIV/0!</v>
      </c>
      <c r="H20" s="10" t="e">
        <f t="shared" si="26"/>
        <v>#DIV/0!</v>
      </c>
      <c r="I20" s="10" t="e">
        <f>#REF!</f>
        <v>#REF!</v>
      </c>
      <c r="J20" s="4">
        <f t="shared" si="27"/>
        <v>0</v>
      </c>
      <c r="O20">
        <v>0</v>
      </c>
      <c r="P20">
        <f t="shared" si="28"/>
        <v>0</v>
      </c>
      <c r="Q20">
        <f t="shared" si="29"/>
        <v>0</v>
      </c>
      <c r="R20" s="2">
        <v>0</v>
      </c>
      <c r="S20" s="8"/>
      <c r="T20" s="8"/>
    </row>
    <row r="21" spans="1:24" x14ac:dyDescent="0.25">
      <c r="A21" s="4">
        <f t="shared" si="19"/>
        <v>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10" t="e">
        <f t="shared" si="24"/>
        <v>#DIV/0!</v>
      </c>
      <c r="G21" s="10" t="e">
        <f t="shared" si="25"/>
        <v>#DIV/0!</v>
      </c>
      <c r="H21" s="10" t="e">
        <f t="shared" si="26"/>
        <v>#DIV/0!</v>
      </c>
      <c r="I21" s="10" t="e">
        <f>#REF!</f>
        <v>#REF!</v>
      </c>
      <c r="J21" s="4">
        <f t="shared" si="27"/>
        <v>0</v>
      </c>
      <c r="O21">
        <v>0</v>
      </c>
      <c r="P21">
        <f t="shared" si="28"/>
        <v>0</v>
      </c>
      <c r="Q21">
        <f t="shared" si="29"/>
        <v>0</v>
      </c>
      <c r="R21" s="2">
        <v>0</v>
      </c>
      <c r="S21" s="8"/>
      <c r="T21" s="8"/>
    </row>
    <row r="22" spans="1:24" x14ac:dyDescent="0.25">
      <c r="G22" t="s">
        <v>13</v>
      </c>
    </row>
    <row r="23" spans="1:24" x14ac:dyDescent="0.25">
      <c r="G23" t="s">
        <v>15</v>
      </c>
      <c r="H23">
        <v>768</v>
      </c>
    </row>
    <row r="24" spans="1:24" x14ac:dyDescent="0.25">
      <c r="G24" t="s">
        <v>14</v>
      </c>
      <c r="H24">
        <v>891</v>
      </c>
      <c r="I24">
        <f>H24/H23</f>
        <v>1.16015625</v>
      </c>
    </row>
    <row r="25" spans="1:24" x14ac:dyDescent="0.25">
      <c r="G25" t="s">
        <v>17</v>
      </c>
      <c r="H25">
        <v>28000</v>
      </c>
    </row>
    <row r="26" spans="1:24" x14ac:dyDescent="0.25">
      <c r="H26">
        <f>H25*H23</f>
        <v>21504000</v>
      </c>
    </row>
    <row r="27" spans="1:24" x14ac:dyDescent="0.25">
      <c r="G27" s="6"/>
      <c r="H27" s="6"/>
      <c r="J27" t="s">
        <v>16</v>
      </c>
    </row>
    <row r="28" spans="1:24" x14ac:dyDescent="0.25">
      <c r="F28" s="16"/>
      <c r="G28" s="4" t="s">
        <v>23</v>
      </c>
      <c r="H28" s="4"/>
      <c r="J28">
        <v>13.61</v>
      </c>
      <c r="N28">
        <v>12.04</v>
      </c>
      <c r="O28">
        <f>N28*J28</f>
        <v>163.86439999999999</v>
      </c>
    </row>
    <row r="29" spans="1:24" x14ac:dyDescent="0.25">
      <c r="F29" s="16"/>
      <c r="G29" s="4"/>
      <c r="H29" s="4"/>
      <c r="J29">
        <v>20.12</v>
      </c>
      <c r="N29">
        <v>15.42</v>
      </c>
      <c r="O29">
        <f t="shared" ref="O29:O36" si="30">N29*J29</f>
        <v>310.25040000000001</v>
      </c>
      <c r="P29" s="11"/>
      <c r="Q29" s="11"/>
      <c r="R29" s="13"/>
      <c r="T29" s="11"/>
      <c r="U29" s="11"/>
      <c r="V29" s="11"/>
      <c r="W29" s="11"/>
      <c r="X29" s="11"/>
    </row>
    <row r="30" spans="1:24" x14ac:dyDescent="0.25">
      <c r="J30">
        <v>7.4</v>
      </c>
      <c r="N30">
        <v>4.9000000000000004</v>
      </c>
      <c r="O30">
        <f t="shared" si="30"/>
        <v>36.260000000000005</v>
      </c>
      <c r="P30" s="11"/>
      <c r="Q30" s="14"/>
      <c r="R30" s="14"/>
      <c r="T30" s="14"/>
      <c r="U30" s="14"/>
      <c r="V30" s="11"/>
      <c r="W30" s="11"/>
      <c r="X30" s="11"/>
    </row>
    <row r="31" spans="1:24" x14ac:dyDescent="0.25">
      <c r="J31">
        <v>8</v>
      </c>
      <c r="N31">
        <v>3.7</v>
      </c>
      <c r="O31">
        <f t="shared" si="30"/>
        <v>29.6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J32">
        <v>4.43</v>
      </c>
      <c r="N32">
        <v>3.2</v>
      </c>
      <c r="O32">
        <f t="shared" si="30"/>
        <v>14.176</v>
      </c>
      <c r="P32" s="11"/>
      <c r="Q32" s="11"/>
      <c r="R32" s="11"/>
      <c r="T32" s="11"/>
      <c r="U32" s="11"/>
      <c r="V32" s="11"/>
      <c r="W32" s="11"/>
      <c r="X32" s="11"/>
    </row>
    <row r="33" spans="10:24" x14ac:dyDescent="0.25">
      <c r="J33">
        <v>13.94</v>
      </c>
      <c r="N33">
        <v>10.92</v>
      </c>
      <c r="O33">
        <f t="shared" si="30"/>
        <v>152.22479999999999</v>
      </c>
      <c r="P33" s="11"/>
      <c r="Q33" s="11"/>
      <c r="R33" s="12"/>
      <c r="T33" s="12"/>
      <c r="U33" s="12"/>
      <c r="V33" s="11"/>
      <c r="W33" s="11"/>
      <c r="X33" s="11"/>
    </row>
    <row r="34" spans="10:24" x14ac:dyDescent="0.25">
      <c r="J34">
        <v>5.5</v>
      </c>
      <c r="N34">
        <v>5.31</v>
      </c>
      <c r="O34">
        <f t="shared" si="30"/>
        <v>29.204999999999998</v>
      </c>
      <c r="P34" s="11"/>
      <c r="Q34" s="11"/>
      <c r="R34" s="11"/>
      <c r="T34" s="11"/>
      <c r="U34" s="11"/>
      <c r="V34" s="11"/>
      <c r="W34" s="11"/>
      <c r="X34" s="11"/>
    </row>
    <row r="35" spans="10:24" x14ac:dyDescent="0.25">
      <c r="J35">
        <v>12.6</v>
      </c>
      <c r="N35">
        <v>7.34</v>
      </c>
      <c r="O35">
        <f t="shared" si="30"/>
        <v>92.483999999999995</v>
      </c>
      <c r="P35" s="11"/>
      <c r="Q35" s="11"/>
      <c r="R35" s="11"/>
      <c r="T35" s="11"/>
      <c r="U35" s="11"/>
      <c r="V35" s="11"/>
      <c r="W35" s="11"/>
      <c r="X35" s="11"/>
    </row>
    <row r="36" spans="10:24" x14ac:dyDescent="0.25">
      <c r="J36">
        <v>6.05</v>
      </c>
      <c r="N36">
        <v>4.5599999999999996</v>
      </c>
      <c r="O36">
        <f t="shared" si="30"/>
        <v>27.587999999999997</v>
      </c>
      <c r="P36" s="11"/>
      <c r="Q36" s="11"/>
      <c r="R36" s="11"/>
      <c r="T36" s="11"/>
      <c r="U36" s="11"/>
      <c r="V36" s="11"/>
      <c r="W36" s="11"/>
      <c r="X36" s="11"/>
    </row>
    <row r="37" spans="10:24" x14ac:dyDescent="0.25">
      <c r="O37">
        <v>27</v>
      </c>
      <c r="P37" s="11"/>
      <c r="Q37" s="11"/>
      <c r="R37" s="11"/>
      <c r="T37" s="11"/>
      <c r="U37" s="11"/>
      <c r="V37" s="11"/>
      <c r="W37" s="11"/>
      <c r="X37" s="11"/>
    </row>
    <row r="38" spans="10:24" x14ac:dyDescent="0.25">
      <c r="O38">
        <f>SUM(O28:O37)</f>
        <v>882.65260000000001</v>
      </c>
      <c r="P38" s="11"/>
      <c r="Q38" s="11"/>
      <c r="R38" s="11"/>
      <c r="S38" s="6"/>
      <c r="T38" s="11"/>
      <c r="U38" s="11"/>
      <c r="V38" s="11"/>
      <c r="W38" s="11"/>
      <c r="X38" s="11"/>
    </row>
    <row r="39" spans="10:24" x14ac:dyDescent="0.25">
      <c r="O39">
        <v>28000</v>
      </c>
      <c r="P39" s="11">
        <f>O38-H23</f>
        <v>114.65260000000001</v>
      </c>
      <c r="Q39" s="11"/>
      <c r="R39" s="11"/>
      <c r="S39" s="6"/>
      <c r="T39" s="11"/>
      <c r="U39" s="11"/>
      <c r="V39" s="11"/>
      <c r="W39" s="11"/>
      <c r="X39" s="11"/>
    </row>
    <row r="40" spans="10:24" x14ac:dyDescent="0.25">
      <c r="O40">
        <f>O39*O38</f>
        <v>24714272.800000001</v>
      </c>
      <c r="Q40" s="11"/>
      <c r="R40" s="11"/>
    </row>
    <row r="41" spans="10:24" x14ac:dyDescent="0.25">
      <c r="O41">
        <f>O40/768</f>
        <v>32180.042708333334</v>
      </c>
      <c r="Q41" s="11"/>
      <c r="R41" s="11"/>
      <c r="T41" s="6"/>
    </row>
    <row r="42" spans="10:24" x14ac:dyDescent="0.25">
      <c r="P42" s="11"/>
      <c r="Q42" s="11"/>
      <c r="R42" s="11"/>
      <c r="S42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35FDC-27EE-4682-B202-E7D72E52BA5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CD939-8ADF-4070-BEEE-37E9DC789B2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6338-592C-46E1-AF08-BE4E4D49CE6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91836-A649-4748-A94D-20E981CD9CC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2024-09-27T06:08:40Z</dcterms:modified>
</cp:coreProperties>
</file>