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September 2024\Prasad Chandrakant Telange  - BOM\"/>
    </mc:Choice>
  </mc:AlternateContent>
  <xr:revisionPtr revIDLastSave="0" documentId="13_ncr:1_{AFED2840-7481-42DB-AC81-74ADA7E6593F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Z46" i="4" l="1"/>
  <c r="W46" i="4"/>
  <c r="Z47" i="4"/>
  <c r="Z45" i="4"/>
  <c r="Y45" i="4"/>
  <c r="Y40" i="4"/>
  <c r="S18" i="17" l="1"/>
  <c r="T15" i="16"/>
  <c r="T14" i="15"/>
  <c r="S17" i="15"/>
  <c r="S14" i="15"/>
  <c r="T14" i="13"/>
  <c r="G38" i="4"/>
  <c r="G37" i="4"/>
  <c r="I33" i="4"/>
  <c r="G33" i="4"/>
  <c r="G32" i="4"/>
  <c r="G31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Y43" i="4" s="1"/>
  <c r="S41" i="4" l="1"/>
  <c r="W51" i="4" l="1"/>
  <c r="W47" i="4"/>
</calcChain>
</file>

<file path=xl/sharedStrings.xml><?xml version="1.0" encoding="utf-8"?>
<sst xmlns="http://schemas.openxmlformats.org/spreadsheetml/2006/main" count="52" uniqueCount="45">
  <si>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</si>
  <si>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</si>
  <si>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</si>
  <si>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</si>
  <si>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</si>
  <si>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</si>
  <si>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</si>
  <si>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</si>
  <si>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</si>
  <si>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</si>
  <si>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</si>
  <si>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</si>
  <si>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</si>
  <si>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</si>
  <si>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</si>
  <si>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</si>
  <si>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</si>
  <si>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</si>
  <si>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</si>
  <si>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</si>
  <si>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</si>
  <si>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</si>
  <si>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</si>
  <si>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</si>
  <si>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</si>
  <si>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</si>
  <si>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</si>
  <si>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</si>
  <si>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</si>
  <si>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</si>
  <si>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</si>
  <si>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</si>
  <si>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</si>
  <si>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</si>
  <si>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</si>
  <si>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</si>
  <si>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</si>
  <si>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</si>
  <si>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</si>
  <si>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 xml:space="preserve">Bank Of Maharashtra ( Shivaji Park Branch ) - Prasad Chandrakant Telange And Chaitrali Prasad Telange  </t>
  </si>
  <si>
    <t>Agree CA</t>
  </si>
  <si>
    <t>Encl. Bal</t>
  </si>
  <si>
    <t>As per Part OC</t>
  </si>
  <si>
    <t>1 Car Park</t>
  </si>
  <si>
    <t>Interior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</si>
</sst>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153612</xdr:colOff>
      <xdr:row>36</xdr:row>
      <xdr:rowOff>893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0A50D6-8AAE-40FC-96E7-BA50C9345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88012" cy="64016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229823</xdr:colOff>
      <xdr:row>42</xdr:row>
      <xdr:rowOff>115273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46BC39-F0E5-443E-B7D2-0A3A9288F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64223" cy="697327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144086</xdr:colOff>
      <xdr:row>38</xdr:row>
      <xdr:rowOff>39089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DB0278-F826-4A9E-A6AD-7FAA5366A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678486" cy="708758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182191</xdr:colOff>
      <xdr:row>38</xdr:row>
      <xdr:rowOff>19990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5CDCD5-74E5-471B-9F76-C0B4A9365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16591" cy="673511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258402</xdr:colOff>
      <xdr:row>42</xdr:row>
      <xdr:rowOff>86668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69DE63-9265-47C0-A8CF-9D78A3C5F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92802" cy="675416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153612</xdr:colOff>
      <xdr:row>41</xdr:row>
      <xdr:rowOff>134459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660366-763F-49CD-B5CA-107057B85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688012" cy="794495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401297</xdr:colOff>
      <xdr:row>40</xdr:row>
      <xdr:rowOff>105827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85CA69-4047-45BE-8BCB-9405E2090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35697" cy="753532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239349</xdr:colOff>
      <xdr:row>41</xdr:row>
      <xdr:rowOff>77274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113718-DEA8-4FA3-9CE9-AFCC18381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73749" cy="769727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277455</xdr:colOff>
      <xdr:row>37</xdr:row>
      <xdr:rowOff>172431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0483B1-107F-4608-ACB2-F4CF80D23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11855" cy="703043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51"/>
  <sheetViews>
    <sheetView tabSelected="1" topLeftCell="E13" zoomScaleNormal="100" workbookViewId="0">
      <selection activeCell="Z36" sqref="Z3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8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s="46" customFormat="1" x14ac:dyDescent="0.25">
      <c r="A3" s="44">
        <f t="shared" ref="A3:A14" si="0">N3</f>
        <v>0</v>
      </c>
      <c r="B3" s="44">
        <f t="shared" ref="B3:B14" si="1">Q3</f>
        <v>679</v>
      </c>
      <c r="C3" s="44">
        <f>B3*1.2</f>
        <v>814.8</v>
      </c>
      <c r="D3" s="44">
        <f t="shared" ref="D3:D14" si="2">C3*1.2</f>
        <v>977.75999999999988</v>
      </c>
      <c r="E3" s="45">
        <f t="shared" ref="E3:E14" si="3">R3</f>
        <v>13140000</v>
      </c>
      <c r="F3" s="44">
        <f t="shared" ref="F3:F14" si="4">ROUND((E3/B3),0)</f>
        <v>19352</v>
      </c>
      <c r="G3" s="44">
        <f t="shared" ref="G3:G14" si="5">ROUND((E3/C3),0)</f>
        <v>16127</v>
      </c>
      <c r="H3" s="44">
        <f t="shared" ref="H3:H14" si="6">ROUND((E3/D3),0)</f>
        <v>13439</v>
      </c>
      <c r="I3" s="44" t="e">
        <f>#REF!</f>
        <v>#REF!</v>
      </c>
      <c r="J3" s="44">
        <f t="shared" ref="J3:J14" si="7">S3</f>
        <v>0</v>
      </c>
      <c r="O3" s="46">
        <v>0</v>
      </c>
      <c r="P3" s="46">
        <f t="shared" ref="P3:Q14" si="8">O3/1.2</f>
        <v>0</v>
      </c>
      <c r="Q3" s="46">
        <v>679</v>
      </c>
      <c r="R3" s="47">
        <v>13140000</v>
      </c>
    </row>
    <row r="4" spans="1:20" x14ac:dyDescent="0.25">
      <c r="A4" s="4">
        <f t="shared" ref="A4:A9" si="9">N4</f>
        <v>0</v>
      </c>
      <c r="B4" s="4">
        <f t="shared" ref="B4:B9" si="10">Q4</f>
        <v>892</v>
      </c>
      <c r="C4" s="4">
        <f t="shared" ref="C4:C9" si="11">B4*1.2</f>
        <v>1070.3999999999999</v>
      </c>
      <c r="D4" s="4">
        <f t="shared" ref="D4:D9" si="12">C4*1.2</f>
        <v>1284.4799999999998</v>
      </c>
      <c r="E4" s="5">
        <f t="shared" ref="E4:E9" si="13">R4</f>
        <v>12250000</v>
      </c>
      <c r="F4" s="9">
        <f t="shared" ref="F4:F9" si="14">ROUND((E4/B4),0)</f>
        <v>13733</v>
      </c>
      <c r="G4" s="9">
        <f t="shared" ref="G4:G9" si="15">ROUND((E4/C4),0)</f>
        <v>11444</v>
      </c>
      <c r="H4" s="9">
        <f t="shared" ref="H4:H9" si="16">ROUND((E4/D4),0)</f>
        <v>9537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892</v>
      </c>
      <c r="R4" s="2">
        <v>12250000</v>
      </c>
    </row>
    <row r="5" spans="1:20" x14ac:dyDescent="0.25">
      <c r="A5" s="4">
        <f t="shared" si="9"/>
        <v>0</v>
      </c>
      <c r="B5" s="4">
        <f t="shared" si="10"/>
        <v>689</v>
      </c>
      <c r="C5" s="4">
        <f t="shared" si="11"/>
        <v>826.8</v>
      </c>
      <c r="D5" s="4">
        <f t="shared" si="12"/>
        <v>992.15999999999985</v>
      </c>
      <c r="E5" s="5">
        <f t="shared" si="13"/>
        <v>11800000</v>
      </c>
      <c r="F5" s="9">
        <f t="shared" si="14"/>
        <v>17126</v>
      </c>
      <c r="G5" s="9">
        <f t="shared" si="15"/>
        <v>14272</v>
      </c>
      <c r="H5" s="9">
        <f t="shared" si="16"/>
        <v>11893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689</v>
      </c>
      <c r="R5" s="2">
        <v>11800000</v>
      </c>
    </row>
    <row r="6" spans="1:20" s="46" customFormat="1" x14ac:dyDescent="0.25">
      <c r="A6" s="44">
        <f t="shared" si="9"/>
        <v>0</v>
      </c>
      <c r="B6" s="44">
        <f t="shared" si="10"/>
        <v>688</v>
      </c>
      <c r="C6" s="44">
        <f t="shared" si="11"/>
        <v>825.6</v>
      </c>
      <c r="D6" s="44">
        <f t="shared" si="12"/>
        <v>990.72</v>
      </c>
      <c r="E6" s="45">
        <f t="shared" si="13"/>
        <v>13250000</v>
      </c>
      <c r="F6" s="44">
        <f t="shared" si="14"/>
        <v>19259</v>
      </c>
      <c r="G6" s="44">
        <f t="shared" si="15"/>
        <v>16049</v>
      </c>
      <c r="H6" s="44">
        <f t="shared" si="16"/>
        <v>13374</v>
      </c>
      <c r="I6" s="44" t="e">
        <f>#REF!</f>
        <v>#REF!</v>
      </c>
      <c r="J6" s="44">
        <f t="shared" si="17"/>
        <v>0</v>
      </c>
      <c r="O6" s="46">
        <v>0</v>
      </c>
      <c r="P6" s="46">
        <f t="shared" si="18"/>
        <v>0</v>
      </c>
      <c r="Q6" s="46">
        <v>688</v>
      </c>
      <c r="R6" s="47">
        <v>13250000</v>
      </c>
    </row>
    <row r="7" spans="1:20" x14ac:dyDescent="0.25">
      <c r="A7" s="4">
        <f t="shared" si="9"/>
        <v>0</v>
      </c>
      <c r="B7" s="4">
        <f t="shared" si="10"/>
        <v>687</v>
      </c>
      <c r="C7" s="4">
        <f t="shared" si="11"/>
        <v>824.4</v>
      </c>
      <c r="D7" s="4">
        <f t="shared" si="12"/>
        <v>989.28</v>
      </c>
      <c r="E7" s="5">
        <f t="shared" si="13"/>
        <v>14000000</v>
      </c>
      <c r="F7" s="9">
        <f t="shared" si="14"/>
        <v>20378</v>
      </c>
      <c r="G7" s="9">
        <f t="shared" si="15"/>
        <v>16982</v>
      </c>
      <c r="H7" s="9">
        <f t="shared" si="16"/>
        <v>14152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v>687</v>
      </c>
      <c r="R7" s="2">
        <v>14000000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ref="Q8:Q9" si="19">P8/1.2</f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36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711</v>
      </c>
      <c r="C16" s="4">
        <f>B16*1.2</f>
        <v>853.19999999999993</v>
      </c>
      <c r="D16" s="4">
        <f t="shared" ref="D16:D28" si="34">C16*1.2</f>
        <v>1023.8399999999999</v>
      </c>
      <c r="E16" s="5">
        <f t="shared" ref="E16:E28" si="35">R16</f>
        <v>14000000</v>
      </c>
      <c r="F16" s="9">
        <f t="shared" ref="F16:F28" si="36">ROUND((E16/B16),0)</f>
        <v>19691</v>
      </c>
      <c r="G16" s="9">
        <f t="shared" ref="G16:G28" si="37">ROUND((E16/C16),0)</f>
        <v>16409</v>
      </c>
      <c r="H16" s="9">
        <f t="shared" ref="H16:H28" si="38">ROUND((E16/D16),0)</f>
        <v>13674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711</v>
      </c>
      <c r="R16" s="2">
        <v>14000000</v>
      </c>
    </row>
    <row r="17" spans="1:24" x14ac:dyDescent="0.25">
      <c r="A17" s="4">
        <f t="shared" si="32"/>
        <v>0</v>
      </c>
      <c r="B17" s="4">
        <f t="shared" si="33"/>
        <v>712</v>
      </c>
      <c r="C17" s="4">
        <f t="shared" ref="C17:C28" si="41">B17*1.2</f>
        <v>854.4</v>
      </c>
      <c r="D17" s="4">
        <f t="shared" si="34"/>
        <v>1025.28</v>
      </c>
      <c r="E17" s="5">
        <f t="shared" si="35"/>
        <v>15500000</v>
      </c>
      <c r="F17" s="9">
        <f t="shared" si="36"/>
        <v>21770</v>
      </c>
      <c r="G17" s="9">
        <f t="shared" si="37"/>
        <v>18141</v>
      </c>
      <c r="H17" s="9">
        <f t="shared" si="38"/>
        <v>15118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712</v>
      </c>
      <c r="R17" s="2">
        <v>15500000</v>
      </c>
    </row>
    <row r="18" spans="1:24" s="46" customFormat="1" x14ac:dyDescent="0.25">
      <c r="A18" s="44">
        <f t="shared" si="32"/>
        <v>0</v>
      </c>
      <c r="B18" s="44">
        <f t="shared" si="33"/>
        <v>712</v>
      </c>
      <c r="C18" s="44">
        <f t="shared" si="41"/>
        <v>854.4</v>
      </c>
      <c r="D18" s="44">
        <f t="shared" si="34"/>
        <v>1025.28</v>
      </c>
      <c r="E18" s="45">
        <f t="shared" si="35"/>
        <v>16500000</v>
      </c>
      <c r="F18" s="44">
        <f t="shared" si="36"/>
        <v>23174</v>
      </c>
      <c r="G18" s="44">
        <f t="shared" si="37"/>
        <v>19312</v>
      </c>
      <c r="H18" s="44">
        <f t="shared" si="38"/>
        <v>16093</v>
      </c>
      <c r="I18" s="44" t="e">
        <f>#REF!</f>
        <v>#REF!</v>
      </c>
      <c r="J18" s="44">
        <f t="shared" si="39"/>
        <v>0</v>
      </c>
      <c r="O18" s="46">
        <v>0</v>
      </c>
      <c r="P18" s="46">
        <f t="shared" si="40"/>
        <v>0</v>
      </c>
      <c r="Q18" s="46">
        <v>712</v>
      </c>
      <c r="R18" s="47">
        <v>16500000</v>
      </c>
    </row>
    <row r="19" spans="1:24" x14ac:dyDescent="0.25">
      <c r="A19" s="4">
        <f t="shared" si="32"/>
        <v>0</v>
      </c>
      <c r="B19" s="4">
        <f t="shared" si="33"/>
        <v>1041</v>
      </c>
      <c r="C19" s="4">
        <f t="shared" si="41"/>
        <v>1249.2</v>
      </c>
      <c r="D19" s="4">
        <f t="shared" si="34"/>
        <v>1499.04</v>
      </c>
      <c r="E19" s="5">
        <f t="shared" si="35"/>
        <v>16300000</v>
      </c>
      <c r="F19" s="9">
        <f t="shared" si="36"/>
        <v>15658</v>
      </c>
      <c r="G19" s="9">
        <f t="shared" si="37"/>
        <v>13048</v>
      </c>
      <c r="H19" s="9">
        <f t="shared" si="38"/>
        <v>10874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1041</v>
      </c>
      <c r="R19" s="2">
        <v>16300000</v>
      </c>
    </row>
    <row r="20" spans="1:24" s="46" customFormat="1" x14ac:dyDescent="0.25">
      <c r="A20" s="44">
        <f t="shared" si="32"/>
        <v>0</v>
      </c>
      <c r="B20" s="44">
        <f t="shared" si="33"/>
        <v>630</v>
      </c>
      <c r="C20" s="44">
        <f t="shared" si="41"/>
        <v>756</v>
      </c>
      <c r="D20" s="44">
        <f t="shared" si="34"/>
        <v>907.19999999999993</v>
      </c>
      <c r="E20" s="45">
        <f t="shared" si="35"/>
        <v>14000000</v>
      </c>
      <c r="F20" s="44">
        <f t="shared" si="36"/>
        <v>22222</v>
      </c>
      <c r="G20" s="44">
        <f t="shared" si="37"/>
        <v>18519</v>
      </c>
      <c r="H20" s="44">
        <f t="shared" si="38"/>
        <v>15432</v>
      </c>
      <c r="I20" s="44" t="e">
        <f>#REF!</f>
        <v>#REF!</v>
      </c>
      <c r="J20" s="44">
        <f t="shared" si="39"/>
        <v>0</v>
      </c>
      <c r="O20" s="46">
        <v>0</v>
      </c>
      <c r="P20" s="46">
        <f t="shared" si="40"/>
        <v>0</v>
      </c>
      <c r="Q20" s="46">
        <v>630</v>
      </c>
      <c r="R20" s="47">
        <v>14000000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20500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E31" t="s">
        <v>40</v>
      </c>
      <c r="F31" s="7">
        <v>91.44</v>
      </c>
      <c r="G31">
        <f>F31*10.764</f>
        <v>984.26015999999993</v>
      </c>
      <c r="I31">
        <v>984</v>
      </c>
      <c r="S31" s="10"/>
      <c r="T31" s="10"/>
      <c r="U31" s="17" t="s">
        <v>15</v>
      </c>
      <c r="V31" s="18"/>
      <c r="W31" s="19">
        <f>W29-W30</f>
        <v>18000</v>
      </c>
      <c r="X31" s="22"/>
    </row>
    <row r="32" spans="1:24" ht="15.75" x14ac:dyDescent="0.25">
      <c r="E32" t="s">
        <v>41</v>
      </c>
      <c r="F32" s="7">
        <v>5.3</v>
      </c>
      <c r="G32">
        <f>F32*10.764</f>
        <v>57.049199999999992</v>
      </c>
      <c r="H32" s="6"/>
      <c r="I32">
        <v>57</v>
      </c>
      <c r="S32" s="10"/>
      <c r="T32" s="10"/>
      <c r="U32" s="17" t="s">
        <v>16</v>
      </c>
      <c r="V32" s="18"/>
      <c r="W32" s="19">
        <f>W30</f>
        <v>2500</v>
      </c>
      <c r="X32" s="22"/>
    </row>
    <row r="33" spans="6:26" ht="15.75" x14ac:dyDescent="0.25">
      <c r="G33">
        <f>SUM(G31:G32)</f>
        <v>1041.30936</v>
      </c>
      <c r="I33">
        <f>SUM(I31:I32)</f>
        <v>1041</v>
      </c>
      <c r="S33" s="10"/>
      <c r="T33" s="10"/>
      <c r="U33" s="17" t="s">
        <v>17</v>
      </c>
      <c r="V33" s="23"/>
      <c r="W33" s="24">
        <f>X33-X34</f>
        <v>6</v>
      </c>
      <c r="X33" s="25">
        <v>2024</v>
      </c>
    </row>
    <row r="34" spans="6:26" ht="15.75" x14ac:dyDescent="0.25">
      <c r="S34" s="10"/>
      <c r="T34" s="10"/>
      <c r="U34" s="17" t="s">
        <v>18</v>
      </c>
      <c r="V34" s="23"/>
      <c r="W34" s="24">
        <f>W35-W33</f>
        <v>54</v>
      </c>
      <c r="X34" s="31">
        <v>2018</v>
      </c>
      <c r="Y34" t="s">
        <v>42</v>
      </c>
    </row>
    <row r="35" spans="6:26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6:26" ht="39" customHeight="1" x14ac:dyDescent="0.25">
      <c r="P36" s="42" t="s">
        <v>39</v>
      </c>
      <c r="Q36" s="42"/>
      <c r="R36" s="42"/>
      <c r="S36" s="42"/>
      <c r="T36" s="43"/>
      <c r="U36" s="21" t="s">
        <v>20</v>
      </c>
      <c r="V36" s="23"/>
      <c r="W36" s="24">
        <f>90*W33/W35</f>
        <v>9</v>
      </c>
      <c r="X36" s="24"/>
    </row>
    <row r="37" spans="6:26" ht="15.75" x14ac:dyDescent="0.25">
      <c r="F37" s="7">
        <v>106.41</v>
      </c>
      <c r="G37">
        <f>F37*10.764</f>
        <v>1145.3972399999998</v>
      </c>
      <c r="U37" s="17"/>
      <c r="V37" s="26"/>
      <c r="W37" s="27">
        <f>W36%</f>
        <v>0.09</v>
      </c>
      <c r="X37" s="27"/>
    </row>
    <row r="38" spans="6:26" ht="15.75" x14ac:dyDescent="0.25">
      <c r="G38">
        <f>G37/I33</f>
        <v>1.1002855331412102</v>
      </c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225</v>
      </c>
      <c r="X38" s="22"/>
    </row>
    <row r="39" spans="6:26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2275</v>
      </c>
      <c r="X39" s="22"/>
    </row>
    <row r="40" spans="6:26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18000</v>
      </c>
      <c r="X40" s="22"/>
      <c r="Y40">
        <f>W44*2500</f>
        <v>2602500</v>
      </c>
    </row>
    <row r="41" spans="6:26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6:26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20275</v>
      </c>
      <c r="X42" s="22"/>
    </row>
    <row r="43" spans="6:26" ht="15.75" x14ac:dyDescent="0.25">
      <c r="S43" s="10"/>
      <c r="T43" s="10"/>
      <c r="U43" s="23"/>
      <c r="V43" s="23"/>
      <c r="W43" s="24"/>
      <c r="X43" s="24"/>
      <c r="Y43" s="15">
        <f>W45+Y40+X45</f>
        <v>24108775</v>
      </c>
    </row>
    <row r="44" spans="6:26" ht="15.75" x14ac:dyDescent="0.25">
      <c r="S44" s="10"/>
      <c r="T44" s="10"/>
      <c r="U44" s="28" t="s">
        <v>37</v>
      </c>
      <c r="V44" s="30"/>
      <c r="W44" s="25">
        <v>1041</v>
      </c>
      <c r="X44" s="24" t="s">
        <v>43</v>
      </c>
      <c r="Y44" t="s">
        <v>44</v>
      </c>
    </row>
    <row r="45" spans="6:26" ht="15.75" x14ac:dyDescent="0.25">
      <c r="P45" s="13" t="s">
        <v>29</v>
      </c>
      <c r="S45" s="10"/>
      <c r="T45" s="11"/>
      <c r="U45" s="17" t="s">
        <v>33</v>
      </c>
      <c r="V45" s="31"/>
      <c r="W45" s="32">
        <f>W42*W44+X46</f>
        <v>21106275</v>
      </c>
      <c r="X45" s="33">
        <v>400000</v>
      </c>
      <c r="Y45" s="15">
        <f>W44*2500</f>
        <v>2602500</v>
      </c>
      <c r="Z45" s="15">
        <f>W45+X45+Y45</f>
        <v>24108775</v>
      </c>
    </row>
    <row r="46" spans="6:26" ht="15.75" x14ac:dyDescent="0.25">
      <c r="S46" s="11"/>
      <c r="T46" s="10"/>
      <c r="U46" s="17" t="s">
        <v>24</v>
      </c>
      <c r="V46" s="23"/>
      <c r="W46" s="34">
        <f>W45*0.95</f>
        <v>20050961.25</v>
      </c>
      <c r="X46" s="35"/>
      <c r="Y46" s="15"/>
      <c r="Z46" s="15">
        <f>Z45*0.95</f>
        <v>22903336.25</v>
      </c>
    </row>
    <row r="47" spans="6:26" ht="15.75" x14ac:dyDescent="0.25">
      <c r="S47" s="10"/>
      <c r="T47" s="10"/>
      <c r="U47" s="17" t="s">
        <v>25</v>
      </c>
      <c r="V47" s="23"/>
      <c r="W47" s="34">
        <f>W45*0.8</f>
        <v>16885020</v>
      </c>
      <c r="X47" s="34"/>
      <c r="Y47" s="15"/>
      <c r="Z47" s="15">
        <f>Z45*0.8</f>
        <v>19287020</v>
      </c>
    </row>
    <row r="48" spans="6:26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2602500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43971.40625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T12" sqref="T1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14:T44"/>
  <sheetViews>
    <sheetView zoomScaleNormal="100" workbookViewId="0">
      <selection activeCell="T15" sqref="T15"/>
    </sheetView>
  </sheetViews>
  <sheetFormatPr defaultRowHeight="15" x14ac:dyDescent="0.25"/>
  <sheetData>
    <row r="14" spans="19:20" x14ac:dyDescent="0.25">
      <c r="S14">
        <v>63.08</v>
      </c>
      <c r="T14">
        <f>S14*10.764</f>
        <v>678.99311999999998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U20" sqref="U2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T17"/>
  <sheetViews>
    <sheetView zoomScaleNormal="100" workbookViewId="0">
      <selection activeCell="T15" sqref="T15"/>
    </sheetView>
  </sheetViews>
  <sheetFormatPr defaultRowHeight="15" x14ac:dyDescent="0.25"/>
  <sheetData>
    <row r="2" spans="1:20" x14ac:dyDescent="0.25">
      <c r="A2" s="6"/>
    </row>
    <row r="12" spans="1:20" x14ac:dyDescent="0.25">
      <c r="S12">
        <v>57.36</v>
      </c>
    </row>
    <row r="13" spans="1:20" x14ac:dyDescent="0.25">
      <c r="S13">
        <v>6.65</v>
      </c>
    </row>
    <row r="14" spans="1:20" x14ac:dyDescent="0.25">
      <c r="S14">
        <f>SUM(S12:S13)</f>
        <v>64.010000000000005</v>
      </c>
      <c r="T14">
        <f>S14*10.764</f>
        <v>689.00364000000002</v>
      </c>
    </row>
    <row r="16" spans="1:20" x14ac:dyDescent="0.25">
      <c r="S16">
        <v>70.3</v>
      </c>
    </row>
    <row r="17" spans="19:19" x14ac:dyDescent="0.25">
      <c r="S17">
        <f>S16/S14</f>
        <v>1.098265895953757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S15:T19"/>
  <sheetViews>
    <sheetView zoomScaleNormal="100" workbookViewId="0">
      <selection activeCell="T16" sqref="T16"/>
    </sheetView>
  </sheetViews>
  <sheetFormatPr defaultRowHeight="15" x14ac:dyDescent="0.25"/>
  <sheetData>
    <row r="15" spans="19:20" x14ac:dyDescent="0.25">
      <c r="S15">
        <v>63.91</v>
      </c>
      <c r="T15">
        <f>S15*10.764</f>
        <v>687.92723999999987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R18:S18"/>
  <sheetViews>
    <sheetView topLeftCell="A7" zoomScaleNormal="100" workbookViewId="0">
      <selection activeCell="S19" sqref="S19"/>
    </sheetView>
  </sheetViews>
  <sheetFormatPr defaultRowHeight="15" x14ac:dyDescent="0.25"/>
  <sheetData>
    <row r="18" spans="18:19" x14ac:dyDescent="0.25">
      <c r="R18">
        <v>63.82</v>
      </c>
      <c r="S18">
        <f>R18*10.764</f>
        <v>686.95848000000001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S17" sqref="S17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2024-09-27T11:47:17Z</dcterms:modified>
</cp:coreProperties>
</file>