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Chinchpokli - RV-DSV\Sushrut Chandrkant Vaidya\"/>
    </mc:Choice>
  </mc:AlternateContent>
  <xr:revisionPtr revIDLastSave="0" documentId="13_ncr:1_{C1415EA6-F432-4E9B-8A85-11EA2BF2D7E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1" i="4" l="1"/>
  <c r="Q8" i="4" l="1"/>
  <c r="S8" i="4"/>
  <c r="Q7" i="4"/>
  <c r="S7" i="4"/>
  <c r="H24" i="4"/>
  <c r="I24" i="4" s="1"/>
  <c r="J22" i="4"/>
  <c r="H21" i="4"/>
  <c r="I20" i="4"/>
  <c r="I19" i="4"/>
  <c r="I18" i="4"/>
  <c r="I22" i="4"/>
  <c r="H33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Q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<sst xmlns="http://schemas.openxmlformats.org/spreadsheetml/2006/main" count="30" uniqueCount="27">
  <si>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</si>
  <si>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</si>
  <si>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</si>
  <si>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</si>
  <si>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</si>
  <si>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</si>
  <si>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</si>
  <si>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</si>
  <si>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</si>
  <si>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</si>
  <si>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</si>
  <si>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</si>
  <si>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</si>
  <si>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1302, 13th Floor, Q-Puneville III CLuster D, NH4 Pune Banglore Highway , Kate Wasti, Village - Punawale, Pune,</t>
  </si>
  <si>
    <t>agreemetn - 12.09.24</t>
  </si>
  <si>
    <t>av</t>
  </si>
  <si>
    <t>sd</t>
  </si>
  <si>
    <t>rd</t>
  </si>
  <si>
    <t>bua</t>
  </si>
  <si>
    <t>fmv</t>
  </si>
  <si>
    <t>ca</t>
  </si>
  <si>
    <t>bal</t>
  </si>
  <si>
    <t>ex. Bal</t>
  </si>
  <si>
    <t>raste on ca</t>
  </si>
  <si>
    <t>1 parking</t>
  </si>
  <si>
    <t>14.02.24</t>
  </si>
  <si>
    <t>19.03.24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</si>
</sst>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114300</xdr:colOff>
      <xdr:row>22</xdr:row>
      <xdr:rowOff>66675</xdr:rowOff>
    </xdr:from>
    <xdr:to>
      <xdr:col>21</xdr:col>
      <xdr:colOff>400050</xdr:colOff>
      <xdr:row>27</xdr:row>
      <xdr:rowOff>181124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7918FF-F3B4-44B7-BC26-9B706E54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96425" y="4829175"/>
          <a:ext cx="2990850" cy="10669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91D29-8A4B-45C5-A02C-0EE09F433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363192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6286AF-8DC7-4A5F-9C96-ABD618C21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97592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439402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F44F37-6E39-4E8A-879A-58C35EF89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73802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0F23B0-8FBA-4B58-BD29-D82DC701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296507</xdr:colOff>
      <xdr:row>50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030910-C71A-4B70-AC1F-E32B28395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30907" cy="8221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5E2D80-4FAA-417D-A30C-C1D3EC318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55D1BD-C7C7-4B5C-900D-4AEE98D9A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topLeftCell="D1" zoomScaleNormal="100" workbookViewId="0">
      <selection activeCell="P22" sqref="P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1172</v>
      </c>
      <c r="C2" s="4">
        <f>B2*1.2</f>
        <v>1406.3999999999999</v>
      </c>
      <c r="D2" s="4">
        <f t="shared" ref="D2:D13" si="2">C2*1.2</f>
        <v>1687.6799999999998</v>
      </c>
      <c r="E2" s="5">
        <f t="shared" ref="E2:E13" si="3">R2</f>
        <v>17000000</v>
      </c>
      <c r="F2" s="10">
        <f t="shared" ref="F2:F13" si="4">ROUND((E2/B2),0)</f>
        <v>14505</v>
      </c>
      <c r="G2" s="10">
        <f t="shared" ref="G2:G13" si="5">ROUND((E2/C2),0)</f>
        <v>12088</v>
      </c>
      <c r="H2" s="10">
        <f t="shared" ref="H2:H13" si="6">ROUND((E2/D2),0)</f>
        <v>10073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1172</v>
      </c>
      <c r="R2" s="2">
        <v>17000000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898.33333333333337</v>
      </c>
      <c r="C3" s="4">
        <f t="shared" ref="C3:C15" si="9">B3*1.2</f>
        <v>1078</v>
      </c>
      <c r="D3" s="4">
        <f t="shared" si="2"/>
        <v>1293.5999999999999</v>
      </c>
      <c r="E3" s="5">
        <f t="shared" si="3"/>
        <v>8800000</v>
      </c>
      <c r="F3" s="10">
        <f t="shared" si="4"/>
        <v>9796</v>
      </c>
      <c r="G3" s="10">
        <f t="shared" si="5"/>
        <v>8163</v>
      </c>
      <c r="H3" s="10">
        <f t="shared" si="6"/>
        <v>6803</v>
      </c>
      <c r="I3" s="4" t="e">
        <f>#REF!</f>
        <v>#REF!</v>
      </c>
      <c r="J3" s="4">
        <f t="shared" si="7"/>
        <v>0</v>
      </c>
      <c r="O3">
        <v>0</v>
      </c>
      <c r="P3">
        <v>1078</v>
      </c>
      <c r="Q3">
        <f t="shared" ref="Q3:Q12" si="10">P3/1.2</f>
        <v>898.33333333333337</v>
      </c>
      <c r="R3" s="2">
        <v>8800000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966.66666666666674</v>
      </c>
      <c r="C4" s="4">
        <f t="shared" si="9"/>
        <v>1160</v>
      </c>
      <c r="D4" s="4">
        <f t="shared" si="2"/>
        <v>1392</v>
      </c>
      <c r="E4" s="5">
        <f t="shared" si="3"/>
        <v>8000000</v>
      </c>
      <c r="F4" s="10">
        <f t="shared" si="4"/>
        <v>8276</v>
      </c>
      <c r="G4" s="10">
        <f t="shared" si="5"/>
        <v>6897</v>
      </c>
      <c r="H4" s="10">
        <f t="shared" si="6"/>
        <v>5747</v>
      </c>
      <c r="I4" s="4" t="e">
        <f>#REF!</f>
        <v>#REF!</v>
      </c>
      <c r="J4" s="4">
        <f t="shared" si="7"/>
        <v>0</v>
      </c>
      <c r="O4">
        <v>0</v>
      </c>
      <c r="P4">
        <v>1160</v>
      </c>
      <c r="Q4">
        <f t="shared" si="10"/>
        <v>966.66666666666674</v>
      </c>
      <c r="R4" s="2">
        <v>8000000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833</v>
      </c>
      <c r="C5" s="4">
        <f t="shared" si="9"/>
        <v>999.59999999999991</v>
      </c>
      <c r="D5" s="4">
        <f t="shared" si="2"/>
        <v>1199.5199999999998</v>
      </c>
      <c r="E5" s="5">
        <f t="shared" si="3"/>
        <v>9000000</v>
      </c>
      <c r="F5" s="15">
        <f t="shared" si="4"/>
        <v>10804</v>
      </c>
      <c r="G5" s="10">
        <f t="shared" si="5"/>
        <v>9004</v>
      </c>
      <c r="H5" s="10">
        <f t="shared" si="6"/>
        <v>7503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833</v>
      </c>
      <c r="R5" s="2">
        <v>9000000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820</v>
      </c>
      <c r="C6" s="4">
        <f t="shared" si="9"/>
        <v>984</v>
      </c>
      <c r="D6" s="4">
        <f t="shared" si="2"/>
        <v>1180.8</v>
      </c>
      <c r="E6" s="5">
        <f t="shared" si="3"/>
        <v>9500000</v>
      </c>
      <c r="F6" s="15">
        <f t="shared" si="4"/>
        <v>11585</v>
      </c>
      <c r="G6" s="10">
        <f t="shared" si="5"/>
        <v>9654</v>
      </c>
      <c r="H6" s="10">
        <f t="shared" si="6"/>
        <v>8045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820</v>
      </c>
      <c r="R6" s="2">
        <v>9500000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857.78315999999995</v>
      </c>
      <c r="C7" s="4">
        <f t="shared" si="9"/>
        <v>1029.339792</v>
      </c>
      <c r="D7" s="4">
        <f t="shared" si="2"/>
        <v>1235.2077503999999</v>
      </c>
      <c r="E7" s="5">
        <f t="shared" si="3"/>
        <v>7200000</v>
      </c>
      <c r="F7" s="15">
        <f t="shared" si="4"/>
        <v>8394</v>
      </c>
      <c r="G7" s="10">
        <f t="shared" si="5"/>
        <v>6995</v>
      </c>
      <c r="H7" s="10">
        <f t="shared" si="6"/>
        <v>5829</v>
      </c>
      <c r="I7" s="4" t="e">
        <f>#REF!</f>
        <v>#REF!</v>
      </c>
      <c r="J7" s="4">
        <f t="shared" si="7"/>
        <v>79.69</v>
      </c>
      <c r="O7">
        <v>0</v>
      </c>
      <c r="P7">
        <f t="shared" si="8"/>
        <v>0</v>
      </c>
      <c r="Q7">
        <f>S7*10.764</f>
        <v>857.78315999999995</v>
      </c>
      <c r="R7" s="2">
        <v>7200000</v>
      </c>
      <c r="S7" s="8">
        <f>60.98+9.57+2.61+6.53</f>
        <v>79.69</v>
      </c>
      <c r="T7" s="8" t="s">
        <v>25</v>
      </c>
    </row>
    <row r="8" spans="1:20" x14ac:dyDescent="0.25">
      <c r="A8" s="4">
        <f t="shared" si="0"/>
        <v>0</v>
      </c>
      <c r="B8" s="4">
        <f t="shared" si="1"/>
        <v>710.85455999999999</v>
      </c>
      <c r="C8" s="4">
        <f t="shared" si="9"/>
        <v>853.02547199999992</v>
      </c>
      <c r="D8" s="4">
        <f t="shared" si="2"/>
        <v>1023.6305663999999</v>
      </c>
      <c r="E8" s="5">
        <f t="shared" si="3"/>
        <v>6325000</v>
      </c>
      <c r="F8" s="15">
        <f t="shared" si="4"/>
        <v>8898</v>
      </c>
      <c r="G8" s="10">
        <f t="shared" si="5"/>
        <v>7415</v>
      </c>
      <c r="H8" s="10">
        <f t="shared" si="6"/>
        <v>6179</v>
      </c>
      <c r="I8" s="4" t="e">
        <f>#REF!</f>
        <v>#REF!</v>
      </c>
      <c r="J8" s="4">
        <f t="shared" si="7"/>
        <v>66.040000000000006</v>
      </c>
      <c r="O8">
        <v>0</v>
      </c>
      <c r="P8">
        <f t="shared" si="8"/>
        <v>0</v>
      </c>
      <c r="Q8">
        <f>S8*10.764</f>
        <v>710.85455999999999</v>
      </c>
      <c r="R8" s="2">
        <v>6325000</v>
      </c>
      <c r="S8" s="8">
        <f>60.34+1.85+3.85</f>
        <v>66.040000000000006</v>
      </c>
      <c r="T8" s="8" t="s">
        <v>26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20</v>
      </c>
      <c r="H18">
        <v>764</v>
      </c>
      <c r="I18">
        <f>70.99*10.764</f>
        <v>764.13635999999985</v>
      </c>
    </row>
    <row r="19" spans="7:24" x14ac:dyDescent="0.25">
      <c r="G19" t="s">
        <v>21</v>
      </c>
      <c r="H19">
        <v>29</v>
      </c>
      <c r="I19">
        <f>2.66*10.764</f>
        <v>28.632239999999999</v>
      </c>
      <c r="O19" t="s">
        <v>24</v>
      </c>
    </row>
    <row r="20" spans="7:24" x14ac:dyDescent="0.25">
      <c r="G20" t="s">
        <v>22</v>
      </c>
      <c r="H20">
        <v>72</v>
      </c>
      <c r="I20">
        <f>6.65*10.764</f>
        <v>71.580600000000004</v>
      </c>
    </row>
    <row r="21" spans="7:24" x14ac:dyDescent="0.25">
      <c r="H21" s="6">
        <f>SUM(H18:H20)</f>
        <v>865</v>
      </c>
      <c r="I21">
        <f>H21*1.35</f>
        <v>1167.75</v>
      </c>
    </row>
    <row r="22" spans="7:24" x14ac:dyDescent="0.25">
      <c r="G22" t="s">
        <v>18</v>
      </c>
      <c r="H22">
        <v>841</v>
      </c>
      <c r="I22">
        <f>78.089*10.764</f>
        <v>840.54999599999996</v>
      </c>
      <c r="J22">
        <f>I22/H18</f>
        <v>1.1001963298429318</v>
      </c>
    </row>
    <row r="23" spans="7:24" x14ac:dyDescent="0.25">
      <c r="G23" t="s">
        <v>23</v>
      </c>
      <c r="H23">
        <v>9300</v>
      </c>
    </row>
    <row r="24" spans="7:24" x14ac:dyDescent="0.25">
      <c r="G24" t="s">
        <v>19</v>
      </c>
      <c r="H24">
        <f>H23*H21</f>
        <v>8044500</v>
      </c>
      <c r="I24">
        <f>H24/I21</f>
        <v>6888.8888888888887</v>
      </c>
    </row>
    <row r="25" spans="7:24" x14ac:dyDescent="0.25">
      <c r="G25" s="6"/>
      <c r="H25" s="6"/>
    </row>
    <row r="27" spans="7:24" x14ac:dyDescent="0.25">
      <c r="P27" s="11"/>
      <c r="Q27" s="11"/>
      <c r="R27" s="13"/>
      <c r="T27" s="11"/>
      <c r="U27" s="11"/>
      <c r="V27" s="11"/>
      <c r="W27" s="11"/>
      <c r="X27" s="11"/>
    </row>
    <row r="28" spans="7:24" x14ac:dyDescent="0.25">
      <c r="P28" s="11"/>
      <c r="Q28" s="14"/>
      <c r="R28" s="14"/>
      <c r="T28" s="14"/>
      <c r="U28" s="14"/>
      <c r="V28" s="11"/>
      <c r="W28" s="11"/>
      <c r="X28" s="11"/>
    </row>
    <row r="29" spans="7:24" x14ac:dyDescent="0.25">
      <c r="G29" t="s">
        <v>14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15</v>
      </c>
      <c r="H30">
        <v>7450857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16</v>
      </c>
      <c r="H31">
        <v>521600</v>
      </c>
      <c r="P31" s="11"/>
      <c r="Q31" s="11"/>
      <c r="R31" s="12"/>
      <c r="T31" s="12"/>
      <c r="U31" s="12"/>
      <c r="V31" s="11"/>
      <c r="W31" s="11"/>
      <c r="X31" s="11"/>
    </row>
    <row r="32" spans="7:24" x14ac:dyDescent="0.25">
      <c r="G32" t="s">
        <v>17</v>
      </c>
      <c r="H32">
        <v>30000</v>
      </c>
      <c r="P32" s="11"/>
      <c r="Q32" s="11"/>
      <c r="R32" s="11"/>
      <c r="T32" s="11"/>
      <c r="U32" s="11"/>
      <c r="V32" s="11"/>
      <c r="W32" s="11"/>
      <c r="X32" s="11"/>
    </row>
    <row r="33" spans="8:24" x14ac:dyDescent="0.25">
      <c r="H33">
        <f>SUM(H30:H32)</f>
        <v>8002457</v>
      </c>
      <c r="P33" s="11"/>
      <c r="Q33" s="11"/>
      <c r="R33" s="11"/>
      <c r="T33" s="11"/>
      <c r="U33" s="11"/>
      <c r="V33" s="11"/>
      <c r="W33" s="11"/>
      <c r="X33" s="11"/>
    </row>
    <row r="34" spans="8:24" x14ac:dyDescent="0.25">
      <c r="P34" s="11"/>
      <c r="Q34" s="11"/>
      <c r="R34" s="11"/>
      <c r="T34" s="11"/>
      <c r="U34" s="11"/>
      <c r="V34" s="11"/>
      <c r="W34" s="11"/>
      <c r="X34" s="11"/>
    </row>
    <row r="35" spans="8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8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8:24" x14ac:dyDescent="0.25">
      <c r="Q37" s="11"/>
      <c r="R37" s="11"/>
    </row>
    <row r="38" spans="8:24" x14ac:dyDescent="0.25">
      <c r="Q38" s="11"/>
      <c r="R38" s="11"/>
      <c r="T38" s="6"/>
    </row>
    <row r="39" spans="8:24" x14ac:dyDescent="0.25">
      <c r="P39" s="11"/>
      <c r="Q39" s="11"/>
      <c r="R39" s="11"/>
      <c r="S39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2024-09-27T06:17:19Z</dcterms:modified>
</cp:coreProperties>
</file>