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I\Powai\Riddhi Kalpesh Shah\"/>
    </mc:Choice>
  </mc:AlternateContent>
  <xr:revisionPtr revIDLastSave="0" documentId="13_ncr:1_{9C34E55E-CE52-4767-A81D-46EC78B8F87C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5" i="4" l="1"/>
  <c r="G28" i="4"/>
  <c r="D36" i="4"/>
  <c r="D35" i="4"/>
  <c r="D34" i="4"/>
  <c r="C5" i="25" l="1"/>
  <c r="C4" i="25"/>
  <c r="C3" i="25"/>
  <c r="Q2" i="4"/>
  <c r="B2" i="4" s="1"/>
  <c r="C2" i="4" s="1"/>
  <c r="Q3" i="4"/>
  <c r="B3" i="4" s="1"/>
  <c r="C3" i="4" s="1"/>
  <c r="D3" i="4" s="1"/>
  <c r="Q4" i="4"/>
  <c r="Q5" i="4"/>
  <c r="Q6" i="4"/>
  <c r="B6" i="4" s="1"/>
  <c r="C6" i="4" s="1"/>
  <c r="Q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1" i="23" l="1"/>
  <c r="C20" i="23"/>
  <c r="C25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<sst xmlns="http://schemas.openxmlformats.org/spreadsheetml/2006/main" count="139" uniqueCount="93">
  <si>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</si>
  <si>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</si>
  <si>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</si>
  <si>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</si>
  <si>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</si>
  <si>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</si>
  <si>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</si>
  <si>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</si>
  <si>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</si>
  <si>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</si>
  <si>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</si>
  <si>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</si>
  <si>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</si>
  <si>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</si>
  <si>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</si>
  <si>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</si>
  <si>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</si>
  <si>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</si>
  <si>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</si>
  <si>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</si>
  <si>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</si>
  <si>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</si>
  <si>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</si>
  <si>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</si>
  <si>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</si>
  <si>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</si>
  <si>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</si>
  <si>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</si>
  <si>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</si>
  <si>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</si>
  <si>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</si>
  <si>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</si>
  <si>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</si>
  <si>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</si>
  <si>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</si>
  <si>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</si>
  <si>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</si>
  <si>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</si>
  <si>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</si>
  <si>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</si>
  <si>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</si>
  <si>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</si>
  <si>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</si>
  <si>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</si>
  <si>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</si>
  <si>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</si>
  <si>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</si>
  <si>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</si>
  <si>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</si>
  <si>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</si>
  <si>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</si>
  <si>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</si>
  <si>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</si>
  <si>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</si>
  <si>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</si>
  <si>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</si>
  <si>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</si>
  <si>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</si>
  <si>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</si>
  <si>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</si>
  <si>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</si>
  <si>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</si>
  <si>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</si>
  <si>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</si>
  <si>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</si>
  <si>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</si>
  <si>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</si>
  <si>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</si>
  <si>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</si>
  <si>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</si>
  <si>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</si>
  <si>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</si>
  <si>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</si>
  <si>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</si>
  <si>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</si>
  <si>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</si>
  <si>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</si>
  <si>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</si>
  <si>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</si>
  <si>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</si>
  <si>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</si>
  <si>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</si>
  <si>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</si>
  <si>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PREV VAL - 2021</t>
  </si>
  <si>
    <t>BUA</t>
  </si>
  <si>
    <t>RATE</t>
  </si>
  <si>
    <t>22.04.2013</t>
  </si>
  <si>
    <t>TABUA</t>
  </si>
  <si>
    <t>GALA-110</t>
  </si>
  <si>
    <t>GALA-111</t>
  </si>
  <si>
    <t>IGR-24.07.24</t>
  </si>
  <si>
    <t>IGR-10.10.23</t>
  </si>
  <si>
    <t>IGR-04.07.23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</si>
</sst>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238125</xdr:colOff>
      <xdr:row>0</xdr:row>
      <xdr:rowOff>0</xdr:rowOff>
    </xdr:from>
    <xdr:to>
      <xdr:col>20</xdr:col>
      <xdr:colOff>372685</xdr:colOff>
      <xdr:row>32</xdr:row>
      <xdr:rowOff>86641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1F4167-6799-4F4E-ADC6-96930BFD6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24575" y="0"/>
          <a:ext cx="8668960" cy="65636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40FB46-9EA6-4AE2-AD3C-1039681CB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AF2FA4-C1DA-4E74-AD84-738D133FE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A533C6-6119-4B15-A9C2-51B86B730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E3EC23-B047-4FF8-8CB7-41F0A9FFD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F93B79-B126-4BD3-BB6C-901964CEE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8975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45</xdr:row>
      <xdr:rowOff>144091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721FAD6-CB07-4152-8AE8-2497A28C7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716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253664.33900000001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283064.33900000004</v>
      </c>
      <c r="D9" s="58" t="s">
        <v>62</v>
      </c>
      <c r="E9" s="59">
        <f>C9/10.764</f>
        <v>26297.318747677447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2003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21</v>
      </c>
      <c r="D13" s="65">
        <f>D12-C13</f>
        <v>79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G12" sqref="G1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3500</v>
      </c>
      <c r="D3" s="22" t="s">
        <v>75</v>
      </c>
      <c r="E3" s="6" t="s">
        <v>71</v>
      </c>
    </row>
    <row r="4" spans="1:5" ht="30" x14ac:dyDescent="0.25">
      <c r="A4" s="21" t="s">
        <v>14</v>
      </c>
      <c r="B4" s="18"/>
      <c r="C4" s="19">
        <v>2000</v>
      </c>
      <c r="D4" s="22"/>
    </row>
    <row r="5" spans="1:5" x14ac:dyDescent="0.25">
      <c r="A5" s="15" t="s">
        <v>15</v>
      </c>
      <c r="B5" s="18"/>
      <c r="C5" s="19">
        <f>C3-C4</f>
        <v>1500</v>
      </c>
      <c r="D5" s="22"/>
    </row>
    <row r="6" spans="1:5" x14ac:dyDescent="0.25">
      <c r="A6" s="15" t="s">
        <v>16</v>
      </c>
      <c r="B6" s="18"/>
      <c r="C6" s="19">
        <f>C4</f>
        <v>2000</v>
      </c>
      <c r="D6" s="22"/>
    </row>
    <row r="7" spans="1:5" x14ac:dyDescent="0.25">
      <c r="A7" s="15" t="s">
        <v>17</v>
      </c>
      <c r="B7" s="23"/>
      <c r="C7" s="24">
        <f>D7-D8</f>
        <v>21</v>
      </c>
      <c r="D7" s="24">
        <v>2024</v>
      </c>
    </row>
    <row r="8" spans="1:5" x14ac:dyDescent="0.25">
      <c r="A8" s="15" t="s">
        <v>18</v>
      </c>
      <c r="B8" s="23"/>
      <c r="C8" s="24">
        <f>C9-C7</f>
        <v>39</v>
      </c>
      <c r="D8" s="24">
        <v>2003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31.5</v>
      </c>
      <c r="D10" s="24"/>
    </row>
    <row r="11" spans="1:5" x14ac:dyDescent="0.25">
      <c r="A11" s="15"/>
      <c r="B11" s="25"/>
      <c r="C11" s="26">
        <f>C10%</f>
        <v>0.315</v>
      </c>
      <c r="D11" s="26"/>
    </row>
    <row r="12" spans="1:5" x14ac:dyDescent="0.25">
      <c r="A12" s="15" t="s">
        <v>21</v>
      </c>
      <c r="B12" s="18"/>
      <c r="C12" s="19">
        <f>C6*C11</f>
        <v>630</v>
      </c>
      <c r="D12" s="22"/>
    </row>
    <row r="13" spans="1:5" x14ac:dyDescent="0.25">
      <c r="A13" s="15" t="s">
        <v>22</v>
      </c>
      <c r="B13" s="18"/>
      <c r="C13" s="19">
        <f>C6-C12</f>
        <v>1370</v>
      </c>
      <c r="D13" s="22"/>
    </row>
    <row r="14" spans="1:5" x14ac:dyDescent="0.25">
      <c r="A14" s="15" t="s">
        <v>15</v>
      </c>
      <c r="B14" s="18"/>
      <c r="C14" s="19">
        <f>C5</f>
        <v>1500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2870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1785</v>
      </c>
      <c r="D18" s="24"/>
    </row>
    <row r="19" spans="1:5" x14ac:dyDescent="0.25">
      <c r="A19" s="15" t="s">
        <v>73</v>
      </c>
      <c r="B19" s="6"/>
      <c r="C19" s="30">
        <f>C18*C16</f>
        <v>5122950</v>
      </c>
      <c r="D19" s="72"/>
      <c r="E19" s="65"/>
    </row>
    <row r="20" spans="1:5" x14ac:dyDescent="0.25">
      <c r="A20" s="15" t="s">
        <v>24</v>
      </c>
      <c r="C20" s="31">
        <f>C19*85%</f>
        <v>4354507.5</v>
      </c>
      <c r="D20" s="30"/>
      <c r="E20" s="65"/>
    </row>
    <row r="21" spans="1:5" x14ac:dyDescent="0.25">
      <c r="A21" s="15" t="s">
        <v>25</v>
      </c>
      <c r="C21" s="31">
        <f>C19*70%</f>
        <v>3586065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3570000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10672.8125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7" sqref="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3000</v>
      </c>
      <c r="C2" s="4">
        <f t="shared" ref="C2:C16" si="1">B2*1.2</f>
        <v>3600</v>
      </c>
      <c r="D2" s="4">
        <f t="shared" ref="D2:D16" si="2">C2*1.2</f>
        <v>4320</v>
      </c>
      <c r="E2" s="5">
        <f t="shared" ref="E2:E16" si="3">R2</f>
        <v>8833500</v>
      </c>
      <c r="F2" s="4">
        <f t="shared" ref="F2:F15" si="4">ROUND((E2/B2),0)</f>
        <v>2945</v>
      </c>
      <c r="G2" s="4">
        <f t="shared" ref="G2:G15" si="5">ROUND((E2/C2),0)</f>
        <v>2454</v>
      </c>
      <c r="H2" s="4">
        <f t="shared" ref="H2:H15" si="6">ROUND((E2/D2),0)</f>
        <v>2045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3600</v>
      </c>
      <c r="Q2">
        <f t="shared" ref="Q2:Q10" si="9">P2/1.2</f>
        <v>3000</v>
      </c>
      <c r="R2" s="2">
        <v>8833500</v>
      </c>
      <c r="S2" s="2" t="s">
        <v>90</v>
      </c>
    </row>
    <row r="3" spans="1:19" x14ac:dyDescent="0.25">
      <c r="A3" s="4">
        <v>2</v>
      </c>
      <c r="B3" s="4">
        <f t="shared" si="0"/>
        <v>1453.3333333333335</v>
      </c>
      <c r="C3" s="4">
        <f t="shared" si="1"/>
        <v>1744.0000000000002</v>
      </c>
      <c r="D3" s="4">
        <f t="shared" si="2"/>
        <v>2092.8000000000002</v>
      </c>
      <c r="E3" s="5">
        <f t="shared" si="3"/>
        <v>4376484.16</v>
      </c>
      <c r="F3" s="4">
        <f t="shared" si="4"/>
        <v>3011</v>
      </c>
      <c r="G3" s="74">
        <f t="shared" si="5"/>
        <v>2509</v>
      </c>
      <c r="H3" s="74">
        <f t="shared" si="6"/>
        <v>2091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v>1744</v>
      </c>
      <c r="Q3" s="7">
        <f t="shared" si="9"/>
        <v>1453.3333333333335</v>
      </c>
      <c r="R3" s="75">
        <v>4376484.16</v>
      </c>
      <c r="S3" s="75" t="s">
        <v>91</v>
      </c>
    </row>
    <row r="4" spans="1:19" x14ac:dyDescent="0.25">
      <c r="A4" s="4">
        <v>3</v>
      </c>
      <c r="B4" s="4">
        <f t="shared" si="0"/>
        <v>1500</v>
      </c>
      <c r="C4" s="4">
        <f t="shared" si="1"/>
        <v>1800</v>
      </c>
      <c r="D4" s="4">
        <f t="shared" si="2"/>
        <v>2160</v>
      </c>
      <c r="E4" s="5">
        <f t="shared" si="3"/>
        <v>4500000</v>
      </c>
      <c r="F4" s="4">
        <f t="shared" si="4"/>
        <v>3000</v>
      </c>
      <c r="G4" s="4">
        <f t="shared" si="5"/>
        <v>2500</v>
      </c>
      <c r="H4" s="4">
        <f t="shared" si="6"/>
        <v>2083</v>
      </c>
      <c r="I4" s="4">
        <f t="shared" si="7"/>
        <v>0</v>
      </c>
      <c r="J4" s="4">
        <f t="shared" si="8"/>
        <v>0</v>
      </c>
      <c r="O4">
        <v>0</v>
      </c>
      <c r="P4">
        <v>1800</v>
      </c>
      <c r="Q4">
        <f t="shared" si="9"/>
        <v>1500</v>
      </c>
      <c r="R4" s="2">
        <v>4500000</v>
      </c>
      <c r="S4" s="2" t="s">
        <v>91</v>
      </c>
    </row>
    <row r="5" spans="1:19" x14ac:dyDescent="0.25">
      <c r="A5" s="4">
        <v>4</v>
      </c>
      <c r="B5" s="4">
        <f t="shared" si="0"/>
        <v>1500.5015999999998</v>
      </c>
      <c r="C5" s="4">
        <f t="shared" si="1"/>
        <v>1800.6019199999998</v>
      </c>
      <c r="D5" s="4">
        <f t="shared" si="2"/>
        <v>2160.7223039999999</v>
      </c>
      <c r="E5" s="5">
        <f t="shared" si="3"/>
        <v>4545000</v>
      </c>
      <c r="F5" s="4">
        <f t="shared" si="4"/>
        <v>3029</v>
      </c>
      <c r="G5" s="74">
        <f t="shared" si="5"/>
        <v>2524</v>
      </c>
      <c r="H5" s="74">
        <f t="shared" si="6"/>
        <v>2103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>167.28*10.764</f>
        <v>1800.6019199999998</v>
      </c>
      <c r="Q5" s="7">
        <f t="shared" si="9"/>
        <v>1500.5015999999998</v>
      </c>
      <c r="R5" s="75">
        <v>4545000</v>
      </c>
      <c r="S5" s="75" t="s">
        <v>92</v>
      </c>
    </row>
    <row r="6" spans="1:19" x14ac:dyDescent="0.25">
      <c r="A6" s="4">
        <v>5</v>
      </c>
      <c r="B6" s="4">
        <f t="shared" si="0"/>
        <v>6250</v>
      </c>
      <c r="C6" s="4">
        <f t="shared" si="1"/>
        <v>7500</v>
      </c>
      <c r="D6" s="4">
        <f t="shared" si="2"/>
        <v>9000</v>
      </c>
      <c r="E6" s="5">
        <f t="shared" si="3"/>
        <v>30000000</v>
      </c>
      <c r="F6" s="4">
        <f t="shared" si="4"/>
        <v>4800</v>
      </c>
      <c r="G6" s="74">
        <f t="shared" si="5"/>
        <v>4000</v>
      </c>
      <c r="H6" s="74">
        <f t="shared" si="6"/>
        <v>3333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v>7500</v>
      </c>
      <c r="Q6" s="7">
        <f t="shared" si="9"/>
        <v>6250</v>
      </c>
      <c r="R6" s="75">
        <v>30000000</v>
      </c>
      <c r="S6" s="2"/>
    </row>
    <row r="7" spans="1:19" x14ac:dyDescent="0.25">
      <c r="A7" s="4">
        <v>6</v>
      </c>
      <c r="B7" s="4">
        <f t="shared" si="0"/>
        <v>4166.666666666667</v>
      </c>
      <c r="C7" s="4">
        <f t="shared" si="1"/>
        <v>5000</v>
      </c>
      <c r="D7" s="4">
        <f t="shared" si="2"/>
        <v>6000</v>
      </c>
      <c r="E7" s="5">
        <f t="shared" si="3"/>
        <v>17000000</v>
      </c>
      <c r="F7" s="4">
        <f t="shared" si="4"/>
        <v>4080</v>
      </c>
      <c r="G7" s="74">
        <f t="shared" si="5"/>
        <v>3400</v>
      </c>
      <c r="H7" s="74">
        <f t="shared" si="6"/>
        <v>2833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v>5000</v>
      </c>
      <c r="Q7" s="7">
        <f t="shared" si="9"/>
        <v>4166.666666666667</v>
      </c>
      <c r="R7" s="75">
        <v>17000000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ref="P6:P10" si="10">O8/1.2</f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52" t="s">
        <v>88</v>
      </c>
      <c r="G26" s="52">
        <v>900</v>
      </c>
    </row>
    <row r="27" spans="1:19" s="10" customFormat="1" x14ac:dyDescent="0.25">
      <c r="F27" s="52" t="s">
        <v>89</v>
      </c>
      <c r="G27" s="52">
        <v>885</v>
      </c>
    </row>
    <row r="28" spans="1:19" s="10" customFormat="1" x14ac:dyDescent="0.25">
      <c r="C28" s="67" t="s">
        <v>74</v>
      </c>
      <c r="D28" s="67" t="s">
        <v>86</v>
      </c>
      <c r="F28" s="52" t="s">
        <v>87</v>
      </c>
      <c r="G28" s="52">
        <f>SUM(G26:G27)</f>
        <v>1785</v>
      </c>
    </row>
    <row r="29" spans="1:19" s="10" customFormat="1" x14ac:dyDescent="0.25">
      <c r="C29" s="67" t="s">
        <v>1</v>
      </c>
      <c r="D29" s="67">
        <v>1785000</v>
      </c>
      <c r="F29" s="52" t="s">
        <v>71</v>
      </c>
      <c r="G29" s="52"/>
      <c r="H29" s="10">
        <f>G29/G28</f>
        <v>0</v>
      </c>
    </row>
    <row r="30" spans="1:19" s="10" customFormat="1" x14ac:dyDescent="0.25">
      <c r="F30" s="52" t="s">
        <v>72</v>
      </c>
      <c r="G30" s="52"/>
    </row>
    <row r="31" spans="1:19" s="10" customFormat="1" x14ac:dyDescent="0.25">
      <c r="C31" s="70" t="s">
        <v>83</v>
      </c>
      <c r="D31" s="70"/>
      <c r="F31" s="70" t="s">
        <v>73</v>
      </c>
      <c r="G31" s="70">
        <f>G29*G30</f>
        <v>0</v>
      </c>
      <c r="H31" s="10">
        <f>G31/D29</f>
        <v>0</v>
      </c>
    </row>
    <row r="32" spans="1:19" s="10" customFormat="1" x14ac:dyDescent="0.25">
      <c r="C32" s="70" t="s">
        <v>84</v>
      </c>
      <c r="D32" s="70">
        <v>1785</v>
      </c>
      <c r="F32" s="70" t="s">
        <v>24</v>
      </c>
      <c r="G32" s="70">
        <f>G31*90%</f>
        <v>0</v>
      </c>
    </row>
    <row r="33" spans="3:7" s="10" customFormat="1" x14ac:dyDescent="0.25">
      <c r="C33" s="70" t="s">
        <v>85</v>
      </c>
      <c r="D33" s="70">
        <v>2500</v>
      </c>
      <c r="F33" s="70" t="s">
        <v>25</v>
      </c>
      <c r="G33" s="70">
        <f>G31*80%</f>
        <v>0</v>
      </c>
    </row>
    <row r="34" spans="3:7" s="10" customFormat="1" x14ac:dyDescent="0.25">
      <c r="C34" s="70" t="s">
        <v>73</v>
      </c>
      <c r="D34" s="70">
        <f>D32*D33</f>
        <v>4462500</v>
      </c>
    </row>
    <row r="35" spans="3:7" s="10" customFormat="1" x14ac:dyDescent="0.25">
      <c r="C35" s="70" t="s">
        <v>24</v>
      </c>
      <c r="D35" s="70">
        <f>D34*0.9</f>
        <v>4016250</v>
      </c>
    </row>
    <row r="36" spans="3:7" s="10" customFormat="1" x14ac:dyDescent="0.25">
      <c r="C36" s="70" t="s">
        <v>25</v>
      </c>
      <c r="D36" s="70">
        <f>D34*0.8</f>
        <v>3570000</v>
      </c>
    </row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U19" sqref="U19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2024-09-28T08:48:46Z</dcterms:modified>
</cp:coreProperties>
</file>