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West Manor - Nerul\"/>
    </mc:Choice>
  </mc:AlternateContent>
  <xr:revisionPtr revIDLastSave="0" documentId="13_ncr:1_{9494537A-9025-4BD2-BE47-8598DB48A6C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ower 1" sheetId="87" r:id="rId1"/>
    <sheet name="Tower 2" sheetId="108" r:id="rId2"/>
    <sheet name="Total" sheetId="107" r:id="rId3"/>
    <sheet name="Rera" sheetId="92" r:id="rId4"/>
    <sheet name="Typical Floor" sheetId="85" r:id="rId5"/>
    <sheet name="IGR" sheetId="97" r:id="rId6"/>
    <sheet name="RR" sheetId="98" r:id="rId7"/>
    <sheet name="Rates" sheetId="109" r:id="rId8"/>
  </sheets>
  <definedNames>
    <definedName name="_xlnm._FilterDatabase" localSheetId="0" hidden="1">'Tower 1'!$D$2:$D$32</definedName>
    <definedName name="_xlnm._FilterDatabase" localSheetId="1" hidden="1">'Tower 2'!$D$2:$D$48</definedName>
  </definedNames>
  <calcPr calcId="191029"/>
</workbook>
</file>

<file path=xl/calcChain.xml><?xml version="1.0" encoding="utf-8"?>
<calcChain xmlns="http://schemas.openxmlformats.org/spreadsheetml/2006/main">
  <c r="G7" i="107" l="1"/>
  <c r="K13" i="97" l="1"/>
  <c r="J13" i="97"/>
  <c r="G13" i="97"/>
  <c r="E13" i="97"/>
  <c r="J14" i="97"/>
  <c r="E14" i="97"/>
  <c r="G14" i="97" s="1"/>
  <c r="E15" i="97"/>
  <c r="G15" i="97" s="1"/>
  <c r="K3" i="108"/>
  <c r="K4" i="108"/>
  <c r="K5" i="108"/>
  <c r="K6" i="108"/>
  <c r="K7" i="108"/>
  <c r="K8" i="108"/>
  <c r="K9" i="108"/>
  <c r="K10" i="108"/>
  <c r="K11" i="108"/>
  <c r="K12" i="108"/>
  <c r="K13" i="108"/>
  <c r="K14" i="108"/>
  <c r="K15" i="108"/>
  <c r="K16" i="108"/>
  <c r="K17" i="108"/>
  <c r="K18" i="108"/>
  <c r="K19" i="108"/>
  <c r="K20" i="108"/>
  <c r="K21" i="108"/>
  <c r="K22" i="108"/>
  <c r="K23" i="108"/>
  <c r="K24" i="108"/>
  <c r="K25" i="108"/>
  <c r="K26" i="108"/>
  <c r="K27" i="108"/>
  <c r="K28" i="108"/>
  <c r="K29" i="108"/>
  <c r="K30" i="108"/>
  <c r="K31" i="108"/>
  <c r="K32" i="108"/>
  <c r="K33" i="108"/>
  <c r="K34" i="108"/>
  <c r="K35" i="108"/>
  <c r="K36" i="108"/>
  <c r="K37" i="108"/>
  <c r="K38" i="108"/>
  <c r="K39" i="108"/>
  <c r="K40" i="108"/>
  <c r="K41" i="108"/>
  <c r="K42" i="108"/>
  <c r="K43" i="108"/>
  <c r="K44" i="108"/>
  <c r="K45" i="108"/>
  <c r="K46" i="108"/>
  <c r="K47" i="108"/>
  <c r="K2" i="108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2" i="87"/>
  <c r="E4" i="107"/>
  <c r="D4" i="107"/>
  <c r="C4" i="107"/>
  <c r="E3" i="107"/>
  <c r="D3" i="107"/>
  <c r="C3" i="107"/>
  <c r="E2" i="107"/>
  <c r="D2" i="107"/>
  <c r="E32" i="87"/>
  <c r="F32" i="87"/>
  <c r="G32" i="87"/>
  <c r="H32" i="87"/>
  <c r="M32" i="87"/>
  <c r="M2" i="108"/>
  <c r="E48" i="108"/>
  <c r="F48" i="108"/>
  <c r="G3" i="108"/>
  <c r="H3" i="108" s="1"/>
  <c r="M3" i="108" s="1"/>
  <c r="G4" i="108"/>
  <c r="G5" i="108"/>
  <c r="G6" i="108"/>
  <c r="G7" i="108"/>
  <c r="H7" i="108" s="1"/>
  <c r="M7" i="108" s="1"/>
  <c r="G8" i="108"/>
  <c r="G9" i="108"/>
  <c r="G10" i="108"/>
  <c r="H10" i="108" s="1"/>
  <c r="M10" i="108" s="1"/>
  <c r="G11" i="108"/>
  <c r="G12" i="108"/>
  <c r="G13" i="108"/>
  <c r="G14" i="108"/>
  <c r="G15" i="108"/>
  <c r="H15" i="108" s="1"/>
  <c r="M15" i="108" s="1"/>
  <c r="G16" i="108"/>
  <c r="H16" i="108" s="1"/>
  <c r="M16" i="108" s="1"/>
  <c r="G17" i="108"/>
  <c r="G18" i="108"/>
  <c r="G19" i="108"/>
  <c r="G20" i="108"/>
  <c r="H20" i="108" s="1"/>
  <c r="M20" i="108" s="1"/>
  <c r="G21" i="108"/>
  <c r="H21" i="108" s="1"/>
  <c r="M21" i="108" s="1"/>
  <c r="G22" i="108"/>
  <c r="G23" i="108"/>
  <c r="H23" i="108" s="1"/>
  <c r="M23" i="108" s="1"/>
  <c r="G24" i="108"/>
  <c r="G25" i="108"/>
  <c r="H25" i="108" s="1"/>
  <c r="M25" i="108" s="1"/>
  <c r="G26" i="108"/>
  <c r="H26" i="108" s="1"/>
  <c r="M26" i="108" s="1"/>
  <c r="G27" i="108"/>
  <c r="G28" i="108"/>
  <c r="G29" i="108"/>
  <c r="G30" i="108"/>
  <c r="H30" i="108" s="1"/>
  <c r="M30" i="108" s="1"/>
  <c r="G31" i="108"/>
  <c r="G32" i="108"/>
  <c r="G33" i="108"/>
  <c r="G34" i="108"/>
  <c r="H34" i="108" s="1"/>
  <c r="M34" i="108" s="1"/>
  <c r="G35" i="108"/>
  <c r="G36" i="108"/>
  <c r="H36" i="108" s="1"/>
  <c r="M36" i="108" s="1"/>
  <c r="G37" i="108"/>
  <c r="H37" i="108" s="1"/>
  <c r="M37" i="108" s="1"/>
  <c r="G38" i="108"/>
  <c r="G39" i="108"/>
  <c r="G40" i="108"/>
  <c r="H40" i="108" s="1"/>
  <c r="M40" i="108" s="1"/>
  <c r="G41" i="108"/>
  <c r="H41" i="108" s="1"/>
  <c r="M41" i="108" s="1"/>
  <c r="G42" i="108"/>
  <c r="H42" i="108" s="1"/>
  <c r="M42" i="108" s="1"/>
  <c r="G43" i="108"/>
  <c r="H43" i="108" s="1"/>
  <c r="M43" i="108" s="1"/>
  <c r="G44" i="108"/>
  <c r="H44" i="108"/>
  <c r="M44" i="108" s="1"/>
  <c r="G45" i="108"/>
  <c r="H45" i="108" s="1"/>
  <c r="M45" i="108" s="1"/>
  <c r="G46" i="108"/>
  <c r="H46" i="108" s="1"/>
  <c r="M46" i="108" s="1"/>
  <c r="G47" i="108"/>
  <c r="H47" i="108" s="1"/>
  <c r="M47" i="108" s="1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2" i="87"/>
  <c r="P37" i="87"/>
  <c r="G3" i="87"/>
  <c r="H3" i="87" s="1"/>
  <c r="G4" i="87"/>
  <c r="H4" i="87"/>
  <c r="G5" i="87"/>
  <c r="H5" i="87"/>
  <c r="G6" i="87"/>
  <c r="H6" i="87"/>
  <c r="G7" i="87"/>
  <c r="H7" i="87"/>
  <c r="G8" i="87"/>
  <c r="H8" i="87"/>
  <c r="G9" i="87"/>
  <c r="H9" i="87"/>
  <c r="G10" i="87"/>
  <c r="H10" i="87"/>
  <c r="G11" i="87"/>
  <c r="H11" i="87"/>
  <c r="G12" i="87"/>
  <c r="H12" i="87"/>
  <c r="G13" i="87"/>
  <c r="H13" i="87"/>
  <c r="G14" i="87"/>
  <c r="H14" i="87"/>
  <c r="G15" i="87"/>
  <c r="H15" i="87"/>
  <c r="G16" i="87"/>
  <c r="H16" i="87"/>
  <c r="G17" i="87"/>
  <c r="H17" i="87"/>
  <c r="G18" i="87"/>
  <c r="H18" i="87"/>
  <c r="G19" i="87"/>
  <c r="H19" i="87"/>
  <c r="G20" i="87"/>
  <c r="H20" i="87"/>
  <c r="G21" i="87"/>
  <c r="H21" i="87"/>
  <c r="G22" i="87"/>
  <c r="H22" i="87"/>
  <c r="G23" i="87"/>
  <c r="H23" i="87"/>
  <c r="G24" i="87"/>
  <c r="H24" i="87"/>
  <c r="G25" i="87"/>
  <c r="H25" i="87" s="1"/>
  <c r="G26" i="87"/>
  <c r="H26" i="87"/>
  <c r="G27" i="87"/>
  <c r="H27" i="87" s="1"/>
  <c r="G28" i="87"/>
  <c r="H28" i="87"/>
  <c r="G29" i="87"/>
  <c r="H29" i="87" s="1"/>
  <c r="G30" i="87"/>
  <c r="H30" i="87"/>
  <c r="G31" i="87"/>
  <c r="H31" i="87" s="1"/>
  <c r="T35" i="108"/>
  <c r="S35" i="108"/>
  <c r="I3" i="108"/>
  <c r="G2" i="108"/>
  <c r="J2" i="108" s="1"/>
  <c r="J12" i="97"/>
  <c r="E12" i="97"/>
  <c r="G12" i="97" s="1"/>
  <c r="S88" i="92"/>
  <c r="R87" i="92"/>
  <c r="R86" i="92"/>
  <c r="R85" i="92"/>
  <c r="R84" i="92"/>
  <c r="R83" i="92"/>
  <c r="R82" i="92"/>
  <c r="R81" i="92"/>
  <c r="R80" i="92"/>
  <c r="R79" i="92"/>
  <c r="R78" i="92"/>
  <c r="R77" i="92"/>
  <c r="S75" i="92"/>
  <c r="R69" i="92"/>
  <c r="R70" i="92"/>
  <c r="R71" i="92"/>
  <c r="R72" i="92"/>
  <c r="R73" i="92"/>
  <c r="R74" i="92"/>
  <c r="R68" i="92"/>
  <c r="K12" i="97" l="1"/>
  <c r="K14" i="97"/>
  <c r="J3" i="108"/>
  <c r="H33" i="108"/>
  <c r="M33" i="108" s="1"/>
  <c r="H29" i="108"/>
  <c r="M29" i="108" s="1"/>
  <c r="H22" i="108"/>
  <c r="M22" i="108" s="1"/>
  <c r="H19" i="108"/>
  <c r="M19" i="108" s="1"/>
  <c r="H12" i="108"/>
  <c r="M12" i="108" s="1"/>
  <c r="H5" i="108"/>
  <c r="M5" i="108" s="1"/>
  <c r="H39" i="108"/>
  <c r="M39" i="108" s="1"/>
  <c r="H28" i="108"/>
  <c r="M28" i="108" s="1"/>
  <c r="H18" i="108"/>
  <c r="M18" i="108" s="1"/>
  <c r="H11" i="108"/>
  <c r="M11" i="108" s="1"/>
  <c r="H4" i="108"/>
  <c r="M4" i="108" s="1"/>
  <c r="H35" i="108"/>
  <c r="M35" i="108" s="1"/>
  <c r="H27" i="108"/>
  <c r="M27" i="108" s="1"/>
  <c r="H17" i="108"/>
  <c r="M17" i="108" s="1"/>
  <c r="H14" i="108"/>
  <c r="M14" i="108" s="1"/>
  <c r="L3" i="108"/>
  <c r="H32" i="108"/>
  <c r="M32" i="108" s="1"/>
  <c r="H8" i="108"/>
  <c r="M8" i="108" s="1"/>
  <c r="H38" i="108"/>
  <c r="M38" i="108" s="1"/>
  <c r="H31" i="108"/>
  <c r="M31" i="108" s="1"/>
  <c r="H24" i="108"/>
  <c r="M24" i="108" s="1"/>
  <c r="H13" i="108"/>
  <c r="M13" i="108" s="1"/>
  <c r="H9" i="108"/>
  <c r="M9" i="108" s="1"/>
  <c r="H6" i="108"/>
  <c r="M6" i="108" s="1"/>
  <c r="G48" i="108"/>
  <c r="I4" i="108"/>
  <c r="I5" i="108" s="1"/>
  <c r="J5" i="108" s="1"/>
  <c r="L5" i="108" s="1"/>
  <c r="L2" i="108"/>
  <c r="H2" i="108"/>
  <c r="M48" i="108" l="1"/>
  <c r="J4" i="108"/>
  <c r="H48" i="108"/>
  <c r="I6" i="108"/>
  <c r="G2" i="87"/>
  <c r="J2" i="87" s="1"/>
  <c r="E11" i="97"/>
  <c r="G11" i="97" s="1"/>
  <c r="E10" i="97"/>
  <c r="G10" i="97" s="1"/>
  <c r="J9" i="97"/>
  <c r="J10" i="97"/>
  <c r="J11" i="97"/>
  <c r="E9" i="97"/>
  <c r="G9" i="97" s="1"/>
  <c r="E8" i="97"/>
  <c r="G8" i="97" s="1"/>
  <c r="E7" i="97"/>
  <c r="G7" i="97" s="1"/>
  <c r="E4" i="97"/>
  <c r="G4" i="97" s="1"/>
  <c r="E5" i="97"/>
  <c r="E6" i="97"/>
  <c r="E3" i="97"/>
  <c r="G3" i="97" s="1"/>
  <c r="I7" i="108" l="1"/>
  <c r="J6" i="108"/>
  <c r="L6" i="108" s="1"/>
  <c r="H2" i="87"/>
  <c r="K11" i="97"/>
  <c r="K10" i="97"/>
  <c r="K9" i="97"/>
  <c r="G6" i="97"/>
  <c r="G5" i="97"/>
  <c r="L2" i="87" l="1"/>
  <c r="L4" i="108"/>
  <c r="I8" i="108"/>
  <c r="J8" i="108" s="1"/>
  <c r="L8" i="108" s="1"/>
  <c r="J7" i="108"/>
  <c r="G16" i="97"/>
  <c r="I9" i="108" l="1"/>
  <c r="J5" i="97"/>
  <c r="K5" i="97" s="1"/>
  <c r="J6" i="97"/>
  <c r="K6" i="97" s="1"/>
  <c r="J7" i="97"/>
  <c r="K7" i="97" s="1"/>
  <c r="J8" i="97"/>
  <c r="K8" i="97" s="1"/>
  <c r="J15" i="97"/>
  <c r="K15" i="97" s="1"/>
  <c r="J4" i="97"/>
  <c r="K4" i="97" s="1"/>
  <c r="J3" i="97"/>
  <c r="K3" i="97" s="1"/>
  <c r="L7" i="108" l="1"/>
  <c r="J9" i="108"/>
  <c r="I10" i="108"/>
  <c r="K16" i="97"/>
  <c r="J10" i="108" l="1"/>
  <c r="L10" i="108" s="1"/>
  <c r="I11" i="108"/>
  <c r="I3" i="87"/>
  <c r="J3" i="87" s="1"/>
  <c r="L3" i="87" l="1"/>
  <c r="L9" i="108"/>
  <c r="J11" i="108"/>
  <c r="I12" i="108"/>
  <c r="I4" i="87"/>
  <c r="J4" i="87" s="1"/>
  <c r="J12" i="108" l="1"/>
  <c r="L12" i="108" s="1"/>
  <c r="I13" i="108"/>
  <c r="L4" i="87"/>
  <c r="I5" i="87"/>
  <c r="I6" i="87" s="1"/>
  <c r="L11" i="108" l="1"/>
  <c r="I14" i="108"/>
  <c r="J13" i="108"/>
  <c r="J5" i="87"/>
  <c r="L13" i="108" l="1"/>
  <c r="I15" i="108"/>
  <c r="J14" i="108"/>
  <c r="L14" i="108" s="1"/>
  <c r="L5" i="87"/>
  <c r="J6" i="87"/>
  <c r="I7" i="87"/>
  <c r="I16" i="108" l="1"/>
  <c r="J15" i="108"/>
  <c r="L15" i="108" s="1"/>
  <c r="L6" i="87"/>
  <c r="J7" i="87"/>
  <c r="I8" i="87"/>
  <c r="I9" i="87" s="1"/>
  <c r="I17" i="108" l="1"/>
  <c r="J16" i="108"/>
  <c r="L16" i="108" s="1"/>
  <c r="L7" i="87"/>
  <c r="J8" i="87"/>
  <c r="I18" i="108" l="1"/>
  <c r="J17" i="108"/>
  <c r="L17" i="108" s="1"/>
  <c r="L8" i="87"/>
  <c r="J9" i="87"/>
  <c r="I10" i="87"/>
  <c r="I19" i="108" l="1"/>
  <c r="J18" i="108"/>
  <c r="L18" i="108" s="1"/>
  <c r="L9" i="87"/>
  <c r="J10" i="87"/>
  <c r="I11" i="87"/>
  <c r="I20" i="108" l="1"/>
  <c r="J19" i="108"/>
  <c r="L19" i="108" s="1"/>
  <c r="L10" i="87"/>
  <c r="J11" i="87"/>
  <c r="I12" i="87"/>
  <c r="I13" i="87" s="1"/>
  <c r="I14" i="87" s="1"/>
  <c r="I15" i="87" s="1"/>
  <c r="I16" i="87" s="1"/>
  <c r="I17" i="87" s="1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21" i="108" l="1"/>
  <c r="J20" i="108"/>
  <c r="L20" i="108" s="1"/>
  <c r="L11" i="87"/>
  <c r="J12" i="87"/>
  <c r="I22" i="108" l="1"/>
  <c r="J21" i="108"/>
  <c r="L21" i="108" s="1"/>
  <c r="L12" i="87"/>
  <c r="J13" i="87"/>
  <c r="I23" i="108" l="1"/>
  <c r="J22" i="108"/>
  <c r="L22" i="108" s="1"/>
  <c r="L13" i="87"/>
  <c r="J14" i="87"/>
  <c r="I24" i="108" l="1"/>
  <c r="J23" i="108"/>
  <c r="L23" i="108" s="1"/>
  <c r="L14" i="87"/>
  <c r="J15" i="87"/>
  <c r="I25" i="108" l="1"/>
  <c r="J24" i="108"/>
  <c r="L24" i="108" s="1"/>
  <c r="L15" i="87"/>
  <c r="J16" i="87"/>
  <c r="I26" i="108" l="1"/>
  <c r="J25" i="108"/>
  <c r="L25" i="108" s="1"/>
  <c r="L16" i="87"/>
  <c r="J17" i="87"/>
  <c r="I27" i="108" l="1"/>
  <c r="J26" i="108"/>
  <c r="L26" i="108" s="1"/>
  <c r="L17" i="87"/>
  <c r="J18" i="87"/>
  <c r="I28" i="108" l="1"/>
  <c r="J27" i="108"/>
  <c r="L27" i="108" s="1"/>
  <c r="L18" i="87"/>
  <c r="J19" i="87"/>
  <c r="I29" i="108" l="1"/>
  <c r="J28" i="108"/>
  <c r="L28" i="108" s="1"/>
  <c r="L19" i="87"/>
  <c r="J20" i="87"/>
  <c r="I30" i="108" l="1"/>
  <c r="J29" i="108"/>
  <c r="L29" i="108" s="1"/>
  <c r="L20" i="87"/>
  <c r="J21" i="87"/>
  <c r="J30" i="108" l="1"/>
  <c r="L30" i="108" s="1"/>
  <c r="I31" i="108"/>
  <c r="L21" i="87"/>
  <c r="J22" i="87"/>
  <c r="I32" i="108" l="1"/>
  <c r="J31" i="108"/>
  <c r="L31" i="108" s="1"/>
  <c r="L22" i="87"/>
  <c r="J23" i="87"/>
  <c r="I33" i="108" l="1"/>
  <c r="J32" i="108"/>
  <c r="L32" i="108" s="1"/>
  <c r="L23" i="87"/>
  <c r="J24" i="87"/>
  <c r="I34" i="108" l="1"/>
  <c r="J33" i="108"/>
  <c r="L33" i="108" s="1"/>
  <c r="L24" i="87"/>
  <c r="J25" i="87"/>
  <c r="I35" i="108" l="1"/>
  <c r="J34" i="108"/>
  <c r="L34" i="108" s="1"/>
  <c r="L25" i="87"/>
  <c r="J26" i="87"/>
  <c r="I36" i="108" l="1"/>
  <c r="J35" i="108"/>
  <c r="L35" i="108" s="1"/>
  <c r="L26" i="87"/>
  <c r="J27" i="87"/>
  <c r="I37" i="108" l="1"/>
  <c r="J36" i="108"/>
  <c r="L36" i="108" s="1"/>
  <c r="L27" i="87"/>
  <c r="J28" i="87"/>
  <c r="I38" i="108" l="1"/>
  <c r="J37" i="108"/>
  <c r="L37" i="108" s="1"/>
  <c r="L28" i="87"/>
  <c r="J29" i="87"/>
  <c r="I39" i="108" l="1"/>
  <c r="J38" i="108"/>
  <c r="L38" i="108" s="1"/>
  <c r="L29" i="87"/>
  <c r="J31" i="87"/>
  <c r="J30" i="87"/>
  <c r="K32" i="87" l="1"/>
  <c r="G2" i="107" s="1"/>
  <c r="J32" i="87"/>
  <c r="F2" i="107" s="1"/>
  <c r="I40" i="108"/>
  <c r="J39" i="108"/>
  <c r="L39" i="108" s="1"/>
  <c r="L30" i="87"/>
  <c r="L31" i="87"/>
  <c r="I41" i="108" l="1"/>
  <c r="J40" i="108"/>
  <c r="L40" i="108" s="1"/>
  <c r="I42" i="108" l="1"/>
  <c r="J41" i="108"/>
  <c r="L41" i="108" s="1"/>
  <c r="I43" i="108" l="1"/>
  <c r="J42" i="108"/>
  <c r="L42" i="108" s="1"/>
  <c r="I44" i="108" l="1"/>
  <c r="J43" i="108"/>
  <c r="L43" i="108" s="1"/>
  <c r="I45" i="108" l="1"/>
  <c r="J44" i="108"/>
  <c r="L44" i="108" s="1"/>
  <c r="I46" i="108" l="1"/>
  <c r="J45" i="108"/>
  <c r="L45" i="108" s="1"/>
  <c r="I47" i="108" l="1"/>
  <c r="J47" i="108" s="1"/>
  <c r="J46" i="108"/>
  <c r="L46" i="108" s="1"/>
  <c r="J48" i="108" l="1"/>
  <c r="F3" i="107" s="1"/>
  <c r="F4" i="107" s="1"/>
  <c r="L47" i="108" l="1"/>
  <c r="K48" i="108"/>
  <c r="G3" i="107" s="1"/>
  <c r="G4" i="107" s="1"/>
</calcChain>
</file>

<file path=xl/sharedStrings.xml><?xml version="1.0" encoding="utf-8"?>
<sst xmlns="http://schemas.openxmlformats.org/spreadsheetml/2006/main" count="188" uniqueCount="43">
  <si>
    <t>Flat No.</t>
  </si>
  <si>
    <t>Sr. No.</t>
  </si>
  <si>
    <t>Floor No.</t>
  </si>
  <si>
    <t>Total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</si>
  <si>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</si>
  <si>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</si>
  <si>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</si>
  <si>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</si>
  <si>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</si>
  <si>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</si>
  <si>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</si>
  <si>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Sr.No</t>
  </si>
  <si>
    <t>CA sq.M</t>
  </si>
  <si>
    <t>Rate</t>
  </si>
  <si>
    <t>Total Value</t>
  </si>
  <si>
    <t>Final Rate</t>
  </si>
  <si>
    <t>2 BHK</t>
  </si>
  <si>
    <t>3 BHK</t>
  </si>
  <si>
    <t>Avg</t>
  </si>
  <si>
    <t>Comp.</t>
  </si>
  <si>
    <t>CA sqFt.</t>
  </si>
  <si>
    <t xml:space="preserve">Total Area in 
Sq. Ft.                      
</t>
  </si>
  <si>
    <t>Tower -A</t>
  </si>
  <si>
    <t>Tower -B</t>
  </si>
  <si>
    <t>Tower - C1</t>
  </si>
  <si>
    <t>Typical - 4,6,8 &amp; 10th Flr</t>
  </si>
  <si>
    <t>Tot 4</t>
  </si>
  <si>
    <t>Tower - C2</t>
  </si>
  <si>
    <t>Tot 6</t>
  </si>
  <si>
    <t>5 &amp; 9th Ref Flr</t>
  </si>
  <si>
    <t>Ref</t>
  </si>
  <si>
    <t>Tot 3</t>
  </si>
  <si>
    <t>7th &amp; 11th Flr</t>
  </si>
  <si>
    <t xml:space="preserve">RERA Carpet Area in 
Sq. Ft.                      
</t>
  </si>
  <si>
    <t xml:space="preserve">As per Builder Other Area  in 
Sq. Ft.                      
</t>
  </si>
  <si>
    <t>Tower</t>
  </si>
  <si>
    <t xml:space="preserve">2 BHK - 30                                                                                                                                                                        </t>
  </si>
  <si>
    <t xml:space="preserve">2 BHK - 22                      3 BHK - 24                                                                                                                                                            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</si>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</sst>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8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2" fillId="0" borderId="0" xfId="1" applyFont="1"/>
    <xf numFmtId="43" fontId="0" fillId="0" borderId="0" xfId="0" applyNumberFormat="1"/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/>
    </xf>
    <xf numFmtId="43" fontId="27" fillId="0" borderId="0" xfId="1" applyFont="1" applyAlignment="1">
      <alignment horizontal="center" vertical="center"/>
    </xf>
    <xf numFmtId="43" fontId="27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4" fillId="0" borderId="0" xfId="1" applyFont="1" applyAlignment="1">
      <alignment horizontal="center" vertical="center"/>
    </xf>
    <xf numFmtId="43" fontId="24" fillId="2" borderId="6" xfId="0" applyNumberFormat="1" applyFont="1" applyFill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5" fillId="0" borderId="0" xfId="0" applyFont="1"/>
    <xf numFmtId="0" fontId="30" fillId="0" borderId="0" xfId="0" applyFont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24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left"/>
    </xf>
    <xf numFmtId="164" fontId="5" fillId="0" borderId="6" xfId="1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30" fillId="0" borderId="0" xfId="0" applyFont="1"/>
    <xf numFmtId="43" fontId="30" fillId="0" borderId="0" xfId="1" applyFont="1"/>
    <xf numFmtId="1" fontId="5" fillId="0" borderId="1" xfId="0" applyNumberFormat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43" fontId="29" fillId="0" borderId="1" xfId="0" applyNumberFormat="1" applyFont="1" applyFill="1" applyBorder="1" applyAlignment="1">
      <alignment horizontal="center" vertical="center"/>
    </xf>
    <xf numFmtId="43" fontId="29" fillId="0" borderId="2" xfId="0" applyNumberFormat="1" applyFont="1" applyFill="1" applyBorder="1" applyAlignment="1">
      <alignment horizontal="center" vertical="center"/>
    </xf>
    <xf numFmtId="43" fontId="24" fillId="0" borderId="1" xfId="1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422187</xdr:colOff>
      <xdr:row>35</xdr:row>
      <xdr:rowOff>178314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AEB7EE-5974-B725-6671-AB21F33F3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71129" cy="7182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234462</xdr:rowOff>
    </xdr:from>
    <xdr:to>
      <xdr:col>28</xdr:col>
      <xdr:colOff>29307</xdr:colOff>
      <xdr:row>65</xdr:row>
      <xdr:rowOff>23533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97F21F-2AD6-4DC5-E063-0438C645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39000"/>
          <a:ext cx="17086384" cy="5877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42</xdr:row>
      <xdr:rowOff>172591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86EEE1-15B1-05B7-F4E7-F4774641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8173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opLeftCell="A13" zoomScale="160" zoomScaleNormal="160" workbookViewId="0">
      <selection sqref="A1:M32"/>
    </sheetView>
  </sheetViews>
  <sheetFormatPr defaultRowHeight="15" x14ac:dyDescent="0.25"/>
  <cols>
    <col min="1" max="1" width="4.85546875" style="21" customWidth="1"/>
    <col min="2" max="2" width="5.85546875" style="51" customWidth="1"/>
    <col min="3" max="3" width="5.140625" style="51" customWidth="1"/>
    <col min="4" max="4" width="7.7109375" style="21" customWidth="1"/>
    <col min="5" max="5" width="7.7109375" style="40" customWidth="1"/>
    <col min="6" max="7" width="6.5703125" style="40" customWidth="1"/>
    <col min="8" max="8" width="7.42578125" style="55" customWidth="1"/>
    <col min="9" max="9" width="7.140625" style="104" customWidth="1"/>
    <col min="10" max="10" width="12.28515625" style="104" customWidth="1"/>
    <col min="11" max="11" width="12.5703125" style="104" customWidth="1"/>
    <col min="12" max="12" width="9.42578125" style="105" customWidth="1"/>
    <col min="13" max="13" width="11.7109375" style="104" customWidth="1"/>
    <col min="15" max="15" width="11.7109375" customWidth="1"/>
    <col min="16" max="16" width="11.28515625" customWidth="1"/>
    <col min="17" max="17" width="9.5703125" customWidth="1"/>
    <col min="18" max="18" width="15.7109375" style="1" customWidth="1"/>
    <col min="19" max="20" width="10.7109375" bestFit="1" customWidth="1"/>
    <col min="21" max="22" width="14.85546875" customWidth="1"/>
    <col min="28" max="28" width="16.140625" customWidth="1"/>
  </cols>
  <sheetData>
    <row r="1" spans="1:18" ht="62.25" customHeight="1" x14ac:dyDescent="0.25">
      <c r="A1" s="56" t="s">
        <v>1</v>
      </c>
      <c r="B1" s="56" t="s">
        <v>0</v>
      </c>
      <c r="C1" s="56" t="s">
        <v>2</v>
      </c>
      <c r="D1" s="56" t="s">
        <v>19</v>
      </c>
      <c r="E1" s="56" t="s">
        <v>33</v>
      </c>
      <c r="F1" s="56" t="s">
        <v>34</v>
      </c>
      <c r="G1" s="56" t="s">
        <v>21</v>
      </c>
      <c r="H1" s="56" t="s">
        <v>10</v>
      </c>
      <c r="I1" s="56" t="s">
        <v>38</v>
      </c>
      <c r="J1" s="56" t="s">
        <v>39</v>
      </c>
      <c r="K1" s="56" t="s">
        <v>40</v>
      </c>
      <c r="L1" s="98" t="s">
        <v>41</v>
      </c>
      <c r="M1" s="56" t="s">
        <v>42</v>
      </c>
      <c r="N1" s="4"/>
    </row>
    <row r="2" spans="1:18" x14ac:dyDescent="0.25">
      <c r="A2" s="63">
        <v>1</v>
      </c>
      <c r="B2" s="60">
        <v>401</v>
      </c>
      <c r="C2" s="64">
        <v>4</v>
      </c>
      <c r="D2" s="58" t="s">
        <v>16</v>
      </c>
      <c r="E2" s="58">
        <v>528</v>
      </c>
      <c r="F2" s="58">
        <v>217</v>
      </c>
      <c r="G2" s="60">
        <f>E2+F2</f>
        <v>745</v>
      </c>
      <c r="H2" s="60">
        <f>G2*1.1</f>
        <v>819.50000000000011</v>
      </c>
      <c r="I2" s="63">
        <v>28000</v>
      </c>
      <c r="J2" s="99">
        <f>G2*I2</f>
        <v>20860000</v>
      </c>
      <c r="K2" s="65">
        <f>ROUND(J2*1.15,0)</f>
        <v>23989000</v>
      </c>
      <c r="L2" s="100">
        <f>MROUND((K2*0.03/12),500)</f>
        <v>60000</v>
      </c>
      <c r="M2" s="65">
        <f>H2*2800</f>
        <v>2294600.0000000005</v>
      </c>
      <c r="O2" s="62"/>
    </row>
    <row r="3" spans="1:18" ht="16.5" x14ac:dyDescent="0.3">
      <c r="A3" s="57">
        <v>2</v>
      </c>
      <c r="B3" s="59">
        <v>402</v>
      </c>
      <c r="C3" s="59">
        <v>4</v>
      </c>
      <c r="D3" s="58" t="s">
        <v>16</v>
      </c>
      <c r="E3" s="58">
        <v>544</v>
      </c>
      <c r="F3" s="58">
        <v>197</v>
      </c>
      <c r="G3" s="60">
        <f t="shared" ref="G3:G31" si="0">E3+F3</f>
        <v>741</v>
      </c>
      <c r="H3" s="60">
        <f t="shared" ref="H3:H31" si="1">G3*1.1</f>
        <v>815.1</v>
      </c>
      <c r="I3" s="57">
        <f>I2</f>
        <v>28000</v>
      </c>
      <c r="J3" s="99">
        <f t="shared" ref="J3:J31" si="2">G3*I3</f>
        <v>20748000</v>
      </c>
      <c r="K3" s="65">
        <f t="shared" ref="K3:K31" si="3">ROUND(J3*1.15,0)</f>
        <v>23860200</v>
      </c>
      <c r="L3" s="100">
        <f t="shared" ref="L3:L31" si="4">MROUND((K3*0.03/12),500)</f>
        <v>59500</v>
      </c>
      <c r="M3" s="65">
        <f t="shared" ref="M3:M31" si="5">H3*2800</f>
        <v>2282280</v>
      </c>
      <c r="N3" s="3"/>
      <c r="R3" s="2"/>
    </row>
    <row r="4" spans="1:18" ht="16.5" x14ac:dyDescent="0.3">
      <c r="A4" s="63">
        <v>3</v>
      </c>
      <c r="B4" s="58">
        <v>403</v>
      </c>
      <c r="C4" s="59">
        <v>4</v>
      </c>
      <c r="D4" s="58" t="s">
        <v>16</v>
      </c>
      <c r="E4" s="58">
        <v>618</v>
      </c>
      <c r="F4" s="58">
        <v>216</v>
      </c>
      <c r="G4" s="60">
        <f t="shared" si="0"/>
        <v>834</v>
      </c>
      <c r="H4" s="60">
        <f t="shared" si="1"/>
        <v>917.40000000000009</v>
      </c>
      <c r="I4" s="57">
        <f>I3</f>
        <v>28000</v>
      </c>
      <c r="J4" s="99">
        <f t="shared" si="2"/>
        <v>23352000</v>
      </c>
      <c r="K4" s="65">
        <f t="shared" si="3"/>
        <v>26854800</v>
      </c>
      <c r="L4" s="100">
        <f t="shared" si="4"/>
        <v>67000</v>
      </c>
      <c r="M4" s="65">
        <f t="shared" si="5"/>
        <v>2568720.0000000005</v>
      </c>
      <c r="N4" s="3"/>
      <c r="P4" s="62"/>
      <c r="R4" s="2"/>
    </row>
    <row r="5" spans="1:18" ht="16.5" x14ac:dyDescent="0.3">
      <c r="A5" s="57">
        <v>4</v>
      </c>
      <c r="B5" s="59">
        <v>404</v>
      </c>
      <c r="C5" s="59">
        <v>4</v>
      </c>
      <c r="D5" s="58" t="s">
        <v>16</v>
      </c>
      <c r="E5" s="58">
        <v>530</v>
      </c>
      <c r="F5" s="58">
        <v>207</v>
      </c>
      <c r="G5" s="60">
        <f t="shared" si="0"/>
        <v>737</v>
      </c>
      <c r="H5" s="60">
        <f t="shared" si="1"/>
        <v>810.7</v>
      </c>
      <c r="I5" s="57">
        <f>I4</f>
        <v>28000</v>
      </c>
      <c r="J5" s="99">
        <f t="shared" si="2"/>
        <v>20636000</v>
      </c>
      <c r="K5" s="65">
        <f t="shared" si="3"/>
        <v>23731400</v>
      </c>
      <c r="L5" s="100">
        <f t="shared" si="4"/>
        <v>59500</v>
      </c>
      <c r="M5" s="65">
        <f t="shared" si="5"/>
        <v>2269960</v>
      </c>
      <c r="N5" s="3"/>
      <c r="R5" s="2"/>
    </row>
    <row r="6" spans="1:18" ht="16.5" x14ac:dyDescent="0.3">
      <c r="A6" s="63">
        <v>5</v>
      </c>
      <c r="B6" s="58">
        <v>501</v>
      </c>
      <c r="C6" s="59">
        <v>5</v>
      </c>
      <c r="D6" s="58" t="s">
        <v>16</v>
      </c>
      <c r="E6" s="58">
        <v>528</v>
      </c>
      <c r="F6" s="58">
        <v>211</v>
      </c>
      <c r="G6" s="60">
        <f t="shared" si="0"/>
        <v>739</v>
      </c>
      <c r="H6" s="60">
        <f t="shared" si="1"/>
        <v>812.90000000000009</v>
      </c>
      <c r="I6" s="57">
        <f>I5+80</f>
        <v>28080</v>
      </c>
      <c r="J6" s="99">
        <f t="shared" si="2"/>
        <v>20751120</v>
      </c>
      <c r="K6" s="65">
        <f t="shared" si="3"/>
        <v>23863788</v>
      </c>
      <c r="L6" s="100">
        <f t="shared" si="4"/>
        <v>59500</v>
      </c>
      <c r="M6" s="65">
        <f t="shared" si="5"/>
        <v>2276120.0000000005</v>
      </c>
      <c r="N6" s="3"/>
      <c r="O6" s="54"/>
      <c r="R6" s="2"/>
    </row>
    <row r="7" spans="1:18" ht="16.5" x14ac:dyDescent="0.3">
      <c r="A7" s="57">
        <v>6</v>
      </c>
      <c r="B7" s="59">
        <v>503</v>
      </c>
      <c r="C7" s="59">
        <v>5</v>
      </c>
      <c r="D7" s="58" t="s">
        <v>16</v>
      </c>
      <c r="E7" s="58">
        <v>621</v>
      </c>
      <c r="F7" s="58">
        <v>210</v>
      </c>
      <c r="G7" s="60">
        <f t="shared" si="0"/>
        <v>831</v>
      </c>
      <c r="H7" s="60">
        <f t="shared" si="1"/>
        <v>914.1</v>
      </c>
      <c r="I7" s="57">
        <f>I6</f>
        <v>28080</v>
      </c>
      <c r="J7" s="99">
        <f t="shared" si="2"/>
        <v>23334480</v>
      </c>
      <c r="K7" s="65">
        <f t="shared" si="3"/>
        <v>26834652</v>
      </c>
      <c r="L7" s="100">
        <f t="shared" si="4"/>
        <v>67000</v>
      </c>
      <c r="M7" s="65">
        <f t="shared" si="5"/>
        <v>2559480</v>
      </c>
      <c r="N7" s="3"/>
      <c r="R7" s="2"/>
    </row>
    <row r="8" spans="1:18" ht="16.5" x14ac:dyDescent="0.3">
      <c r="A8" s="63">
        <v>7</v>
      </c>
      <c r="B8" s="59">
        <v>504</v>
      </c>
      <c r="C8" s="59">
        <v>5</v>
      </c>
      <c r="D8" s="58" t="s">
        <v>16</v>
      </c>
      <c r="E8" s="58">
        <v>530</v>
      </c>
      <c r="F8" s="58">
        <v>207</v>
      </c>
      <c r="G8" s="60">
        <f t="shared" si="0"/>
        <v>737</v>
      </c>
      <c r="H8" s="60">
        <f t="shared" si="1"/>
        <v>810.7</v>
      </c>
      <c r="I8" s="57">
        <f>I7</f>
        <v>28080</v>
      </c>
      <c r="J8" s="99">
        <f t="shared" si="2"/>
        <v>20694960</v>
      </c>
      <c r="K8" s="65">
        <f t="shared" si="3"/>
        <v>23799204</v>
      </c>
      <c r="L8" s="100">
        <f t="shared" si="4"/>
        <v>59500</v>
      </c>
      <c r="M8" s="65">
        <f t="shared" si="5"/>
        <v>2269960</v>
      </c>
      <c r="N8" s="3"/>
      <c r="R8" s="2"/>
    </row>
    <row r="9" spans="1:18" ht="16.5" x14ac:dyDescent="0.3">
      <c r="A9" s="57">
        <v>8</v>
      </c>
      <c r="B9" s="59">
        <v>601</v>
      </c>
      <c r="C9" s="59">
        <v>6</v>
      </c>
      <c r="D9" s="58" t="s">
        <v>16</v>
      </c>
      <c r="E9" s="58">
        <v>528</v>
      </c>
      <c r="F9" s="58">
        <v>217</v>
      </c>
      <c r="G9" s="60">
        <f t="shared" si="0"/>
        <v>745</v>
      </c>
      <c r="H9" s="60">
        <f t="shared" si="1"/>
        <v>819.50000000000011</v>
      </c>
      <c r="I9" s="57">
        <f>I8+80</f>
        <v>28160</v>
      </c>
      <c r="J9" s="99">
        <f t="shared" si="2"/>
        <v>20979200</v>
      </c>
      <c r="K9" s="65">
        <f t="shared" si="3"/>
        <v>24126080</v>
      </c>
      <c r="L9" s="100">
        <f t="shared" si="4"/>
        <v>60500</v>
      </c>
      <c r="M9" s="65">
        <f t="shared" si="5"/>
        <v>2294600.0000000005</v>
      </c>
      <c r="N9" s="3"/>
      <c r="R9" s="2"/>
    </row>
    <row r="10" spans="1:18" ht="16.5" x14ac:dyDescent="0.3">
      <c r="A10" s="63">
        <v>9</v>
      </c>
      <c r="B10" s="59">
        <v>602</v>
      </c>
      <c r="C10" s="59">
        <v>6</v>
      </c>
      <c r="D10" s="58" t="s">
        <v>16</v>
      </c>
      <c r="E10" s="58">
        <v>544</v>
      </c>
      <c r="F10" s="58">
        <v>197</v>
      </c>
      <c r="G10" s="60">
        <f t="shared" si="0"/>
        <v>741</v>
      </c>
      <c r="H10" s="60">
        <f t="shared" si="1"/>
        <v>815.1</v>
      </c>
      <c r="I10" s="57">
        <f>I9</f>
        <v>28160</v>
      </c>
      <c r="J10" s="99">
        <f t="shared" si="2"/>
        <v>20866560</v>
      </c>
      <c r="K10" s="65">
        <f t="shared" si="3"/>
        <v>23996544</v>
      </c>
      <c r="L10" s="100">
        <f t="shared" si="4"/>
        <v>60000</v>
      </c>
      <c r="M10" s="65">
        <f t="shared" si="5"/>
        <v>2282280</v>
      </c>
      <c r="N10" s="3"/>
      <c r="R10" s="2"/>
    </row>
    <row r="11" spans="1:18" ht="16.5" x14ac:dyDescent="0.3">
      <c r="A11" s="57">
        <v>10</v>
      </c>
      <c r="B11" s="59">
        <v>603</v>
      </c>
      <c r="C11" s="59">
        <v>6</v>
      </c>
      <c r="D11" s="58" t="s">
        <v>16</v>
      </c>
      <c r="E11" s="58">
        <v>618</v>
      </c>
      <c r="F11" s="58">
        <v>216</v>
      </c>
      <c r="G11" s="60">
        <f t="shared" si="0"/>
        <v>834</v>
      </c>
      <c r="H11" s="60">
        <f t="shared" si="1"/>
        <v>917.40000000000009</v>
      </c>
      <c r="I11" s="57">
        <f>I10</f>
        <v>28160</v>
      </c>
      <c r="J11" s="99">
        <f t="shared" si="2"/>
        <v>23485440</v>
      </c>
      <c r="K11" s="65">
        <f t="shared" si="3"/>
        <v>27008256</v>
      </c>
      <c r="L11" s="100">
        <f t="shared" si="4"/>
        <v>67500</v>
      </c>
      <c r="M11" s="65">
        <f t="shared" si="5"/>
        <v>2568720.0000000005</v>
      </c>
      <c r="N11" s="3"/>
      <c r="R11" s="2"/>
    </row>
    <row r="12" spans="1:18" ht="16.5" x14ac:dyDescent="0.3">
      <c r="A12" s="63">
        <v>11</v>
      </c>
      <c r="B12" s="59">
        <v>604</v>
      </c>
      <c r="C12" s="59">
        <v>6</v>
      </c>
      <c r="D12" s="58" t="s">
        <v>16</v>
      </c>
      <c r="E12" s="58">
        <v>530</v>
      </c>
      <c r="F12" s="58">
        <v>207</v>
      </c>
      <c r="G12" s="60">
        <f t="shared" si="0"/>
        <v>737</v>
      </c>
      <c r="H12" s="60">
        <f t="shared" si="1"/>
        <v>810.7</v>
      </c>
      <c r="I12" s="57">
        <f>I11</f>
        <v>28160</v>
      </c>
      <c r="J12" s="99">
        <f t="shared" si="2"/>
        <v>20753920</v>
      </c>
      <c r="K12" s="65">
        <f t="shared" si="3"/>
        <v>23867008</v>
      </c>
      <c r="L12" s="100">
        <f t="shared" si="4"/>
        <v>59500</v>
      </c>
      <c r="M12" s="65">
        <f t="shared" si="5"/>
        <v>2269960</v>
      </c>
      <c r="N12" s="3"/>
      <c r="R12" s="2"/>
    </row>
    <row r="13" spans="1:18" ht="16.5" x14ac:dyDescent="0.3">
      <c r="A13" s="57">
        <v>12</v>
      </c>
      <c r="B13" s="59">
        <v>701</v>
      </c>
      <c r="C13" s="59">
        <v>7</v>
      </c>
      <c r="D13" s="58" t="s">
        <v>16</v>
      </c>
      <c r="E13" s="58">
        <v>528</v>
      </c>
      <c r="F13" s="58">
        <v>211</v>
      </c>
      <c r="G13" s="60">
        <f t="shared" si="0"/>
        <v>739</v>
      </c>
      <c r="H13" s="60">
        <f t="shared" si="1"/>
        <v>812.90000000000009</v>
      </c>
      <c r="I13" s="57">
        <f>I12+80</f>
        <v>28240</v>
      </c>
      <c r="J13" s="99">
        <f t="shared" si="2"/>
        <v>20869360</v>
      </c>
      <c r="K13" s="65">
        <f t="shared" si="3"/>
        <v>23999764</v>
      </c>
      <c r="L13" s="100">
        <f t="shared" si="4"/>
        <v>60000</v>
      </c>
      <c r="M13" s="65">
        <f t="shared" si="5"/>
        <v>2276120.0000000005</v>
      </c>
      <c r="N13" s="3"/>
      <c r="R13" s="2"/>
    </row>
    <row r="14" spans="1:18" ht="16.5" x14ac:dyDescent="0.3">
      <c r="A14" s="63">
        <v>13</v>
      </c>
      <c r="B14" s="59">
        <v>702</v>
      </c>
      <c r="C14" s="59">
        <v>7</v>
      </c>
      <c r="D14" s="58" t="s">
        <v>16</v>
      </c>
      <c r="E14" s="58">
        <v>543</v>
      </c>
      <c r="F14" s="58">
        <v>191</v>
      </c>
      <c r="G14" s="60">
        <f t="shared" si="0"/>
        <v>734</v>
      </c>
      <c r="H14" s="60">
        <f t="shared" si="1"/>
        <v>807.40000000000009</v>
      </c>
      <c r="I14" s="57">
        <f>I13</f>
        <v>28240</v>
      </c>
      <c r="J14" s="99">
        <f t="shared" si="2"/>
        <v>20728160</v>
      </c>
      <c r="K14" s="65">
        <f t="shared" si="3"/>
        <v>23837384</v>
      </c>
      <c r="L14" s="100">
        <f t="shared" si="4"/>
        <v>59500</v>
      </c>
      <c r="M14" s="65">
        <f t="shared" si="5"/>
        <v>2260720.0000000005</v>
      </c>
      <c r="N14" s="3"/>
      <c r="R14" s="2"/>
    </row>
    <row r="15" spans="1:18" ht="16.5" x14ac:dyDescent="0.3">
      <c r="A15" s="57">
        <v>14</v>
      </c>
      <c r="B15" s="59">
        <v>703</v>
      </c>
      <c r="C15" s="59">
        <v>7</v>
      </c>
      <c r="D15" s="58" t="s">
        <v>16</v>
      </c>
      <c r="E15" s="58">
        <v>617</v>
      </c>
      <c r="F15" s="58">
        <v>213</v>
      </c>
      <c r="G15" s="60">
        <f t="shared" si="0"/>
        <v>830</v>
      </c>
      <c r="H15" s="60">
        <f t="shared" si="1"/>
        <v>913.00000000000011</v>
      </c>
      <c r="I15" s="57">
        <f>I14</f>
        <v>28240</v>
      </c>
      <c r="J15" s="99">
        <f t="shared" si="2"/>
        <v>23439200</v>
      </c>
      <c r="K15" s="65">
        <f t="shared" si="3"/>
        <v>26955080</v>
      </c>
      <c r="L15" s="100">
        <f t="shared" si="4"/>
        <v>67500</v>
      </c>
      <c r="M15" s="65">
        <f t="shared" si="5"/>
        <v>2556400.0000000005</v>
      </c>
      <c r="N15" s="3"/>
      <c r="R15" s="2"/>
    </row>
    <row r="16" spans="1:18" ht="16.5" x14ac:dyDescent="0.3">
      <c r="A16" s="63">
        <v>15</v>
      </c>
      <c r="B16" s="59">
        <v>704</v>
      </c>
      <c r="C16" s="59">
        <v>7</v>
      </c>
      <c r="D16" s="58" t="s">
        <v>16</v>
      </c>
      <c r="E16" s="58">
        <v>530</v>
      </c>
      <c r="F16" s="58">
        <v>207</v>
      </c>
      <c r="G16" s="60">
        <f t="shared" si="0"/>
        <v>737</v>
      </c>
      <c r="H16" s="60">
        <f t="shared" si="1"/>
        <v>810.7</v>
      </c>
      <c r="I16" s="57">
        <f>I15</f>
        <v>28240</v>
      </c>
      <c r="J16" s="99">
        <f t="shared" si="2"/>
        <v>20812880</v>
      </c>
      <c r="K16" s="65">
        <f t="shared" si="3"/>
        <v>23934812</v>
      </c>
      <c r="L16" s="100">
        <f t="shared" si="4"/>
        <v>60000</v>
      </c>
      <c r="M16" s="65">
        <f t="shared" si="5"/>
        <v>2269960</v>
      </c>
      <c r="N16" s="3"/>
      <c r="R16" s="2"/>
    </row>
    <row r="17" spans="1:18" ht="16.5" x14ac:dyDescent="0.3">
      <c r="A17" s="57">
        <v>16</v>
      </c>
      <c r="B17" s="59">
        <v>801</v>
      </c>
      <c r="C17" s="59">
        <v>8</v>
      </c>
      <c r="D17" s="58" t="s">
        <v>16</v>
      </c>
      <c r="E17" s="58">
        <v>528</v>
      </c>
      <c r="F17" s="58">
        <v>217</v>
      </c>
      <c r="G17" s="60">
        <f t="shared" si="0"/>
        <v>745</v>
      </c>
      <c r="H17" s="60">
        <f t="shared" si="1"/>
        <v>819.50000000000011</v>
      </c>
      <c r="I17" s="57">
        <f>I16+80</f>
        <v>28320</v>
      </c>
      <c r="J17" s="99">
        <f t="shared" si="2"/>
        <v>21098400</v>
      </c>
      <c r="K17" s="65">
        <f t="shared" si="3"/>
        <v>24263160</v>
      </c>
      <c r="L17" s="100">
        <f t="shared" si="4"/>
        <v>60500</v>
      </c>
      <c r="M17" s="65">
        <f t="shared" si="5"/>
        <v>2294600.0000000005</v>
      </c>
      <c r="N17" s="3"/>
      <c r="R17" s="2"/>
    </row>
    <row r="18" spans="1:18" ht="16.5" x14ac:dyDescent="0.3">
      <c r="A18" s="63">
        <v>17</v>
      </c>
      <c r="B18" s="59">
        <v>802</v>
      </c>
      <c r="C18" s="59">
        <v>8</v>
      </c>
      <c r="D18" s="58" t="s">
        <v>16</v>
      </c>
      <c r="E18" s="58">
        <v>544</v>
      </c>
      <c r="F18" s="58">
        <v>197</v>
      </c>
      <c r="G18" s="60">
        <f t="shared" si="0"/>
        <v>741</v>
      </c>
      <c r="H18" s="60">
        <f t="shared" si="1"/>
        <v>815.1</v>
      </c>
      <c r="I18" s="57">
        <f>I17</f>
        <v>28320</v>
      </c>
      <c r="J18" s="99">
        <f t="shared" si="2"/>
        <v>20985120</v>
      </c>
      <c r="K18" s="65">
        <f t="shared" si="3"/>
        <v>24132888</v>
      </c>
      <c r="L18" s="100">
        <f t="shared" si="4"/>
        <v>60500</v>
      </c>
      <c r="M18" s="65">
        <f t="shared" si="5"/>
        <v>2282280</v>
      </c>
      <c r="N18" s="3"/>
      <c r="R18" s="2"/>
    </row>
    <row r="19" spans="1:18" ht="16.5" x14ac:dyDescent="0.3">
      <c r="A19" s="57">
        <v>18</v>
      </c>
      <c r="B19" s="59">
        <v>803</v>
      </c>
      <c r="C19" s="59">
        <v>8</v>
      </c>
      <c r="D19" s="58" t="s">
        <v>16</v>
      </c>
      <c r="E19" s="58">
        <v>618</v>
      </c>
      <c r="F19" s="58">
        <v>216</v>
      </c>
      <c r="G19" s="60">
        <f t="shared" si="0"/>
        <v>834</v>
      </c>
      <c r="H19" s="60">
        <f t="shared" si="1"/>
        <v>917.40000000000009</v>
      </c>
      <c r="I19" s="57">
        <f>I18</f>
        <v>28320</v>
      </c>
      <c r="J19" s="99">
        <f t="shared" si="2"/>
        <v>23618880</v>
      </c>
      <c r="K19" s="65">
        <f t="shared" si="3"/>
        <v>27161712</v>
      </c>
      <c r="L19" s="100">
        <f t="shared" si="4"/>
        <v>68000</v>
      </c>
      <c r="M19" s="65">
        <f t="shared" si="5"/>
        <v>2568720.0000000005</v>
      </c>
      <c r="N19" s="3"/>
      <c r="R19" s="2"/>
    </row>
    <row r="20" spans="1:18" ht="16.5" x14ac:dyDescent="0.3">
      <c r="A20" s="63">
        <v>19</v>
      </c>
      <c r="B20" s="59">
        <v>804</v>
      </c>
      <c r="C20" s="59">
        <v>8</v>
      </c>
      <c r="D20" s="58" t="s">
        <v>16</v>
      </c>
      <c r="E20" s="58">
        <v>530</v>
      </c>
      <c r="F20" s="58">
        <v>207</v>
      </c>
      <c r="G20" s="60">
        <f t="shared" si="0"/>
        <v>737</v>
      </c>
      <c r="H20" s="60">
        <f t="shared" si="1"/>
        <v>810.7</v>
      </c>
      <c r="I20" s="57">
        <f>I19</f>
        <v>28320</v>
      </c>
      <c r="J20" s="99">
        <f t="shared" si="2"/>
        <v>20871840</v>
      </c>
      <c r="K20" s="65">
        <f t="shared" si="3"/>
        <v>24002616</v>
      </c>
      <c r="L20" s="100">
        <f t="shared" si="4"/>
        <v>60000</v>
      </c>
      <c r="M20" s="65">
        <f t="shared" si="5"/>
        <v>2269960</v>
      </c>
      <c r="N20" s="3"/>
      <c r="R20" s="2"/>
    </row>
    <row r="21" spans="1:18" ht="16.5" x14ac:dyDescent="0.3">
      <c r="A21" s="57">
        <v>20</v>
      </c>
      <c r="B21" s="59">
        <v>901</v>
      </c>
      <c r="C21" s="59">
        <v>9</v>
      </c>
      <c r="D21" s="58" t="s">
        <v>16</v>
      </c>
      <c r="E21" s="58">
        <v>528</v>
      </c>
      <c r="F21" s="58">
        <v>211</v>
      </c>
      <c r="G21" s="60">
        <f t="shared" si="0"/>
        <v>739</v>
      </c>
      <c r="H21" s="60">
        <f t="shared" si="1"/>
        <v>812.90000000000009</v>
      </c>
      <c r="I21" s="57">
        <f>I20+80</f>
        <v>28400</v>
      </c>
      <c r="J21" s="99">
        <f t="shared" si="2"/>
        <v>20987600</v>
      </c>
      <c r="K21" s="65">
        <f t="shared" si="3"/>
        <v>24135740</v>
      </c>
      <c r="L21" s="100">
        <f t="shared" si="4"/>
        <v>60500</v>
      </c>
      <c r="M21" s="65">
        <f t="shared" si="5"/>
        <v>2276120.0000000005</v>
      </c>
      <c r="N21" s="3"/>
      <c r="R21" s="2"/>
    </row>
    <row r="22" spans="1:18" ht="16.5" x14ac:dyDescent="0.3">
      <c r="A22" s="63">
        <v>21</v>
      </c>
      <c r="B22" s="59">
        <v>903</v>
      </c>
      <c r="C22" s="59">
        <v>9</v>
      </c>
      <c r="D22" s="58" t="s">
        <v>16</v>
      </c>
      <c r="E22" s="58">
        <v>621</v>
      </c>
      <c r="F22" s="58">
        <v>210</v>
      </c>
      <c r="G22" s="60">
        <f t="shared" si="0"/>
        <v>831</v>
      </c>
      <c r="H22" s="60">
        <f t="shared" si="1"/>
        <v>914.1</v>
      </c>
      <c r="I22" s="57">
        <f>I21</f>
        <v>28400</v>
      </c>
      <c r="J22" s="99">
        <f t="shared" si="2"/>
        <v>23600400</v>
      </c>
      <c r="K22" s="65">
        <f t="shared" si="3"/>
        <v>27140460</v>
      </c>
      <c r="L22" s="100">
        <f t="shared" si="4"/>
        <v>68000</v>
      </c>
      <c r="M22" s="65">
        <f t="shared" si="5"/>
        <v>2559480</v>
      </c>
      <c r="N22" s="3"/>
      <c r="R22" s="2"/>
    </row>
    <row r="23" spans="1:18" ht="16.5" x14ac:dyDescent="0.3">
      <c r="A23" s="57">
        <v>22</v>
      </c>
      <c r="B23" s="59">
        <v>904</v>
      </c>
      <c r="C23" s="59">
        <v>9</v>
      </c>
      <c r="D23" s="58" t="s">
        <v>16</v>
      </c>
      <c r="E23" s="58">
        <v>530</v>
      </c>
      <c r="F23" s="58">
        <v>207</v>
      </c>
      <c r="G23" s="60">
        <f t="shared" si="0"/>
        <v>737</v>
      </c>
      <c r="H23" s="60">
        <f t="shared" si="1"/>
        <v>810.7</v>
      </c>
      <c r="I23" s="57">
        <f>I22</f>
        <v>28400</v>
      </c>
      <c r="J23" s="99">
        <f t="shared" si="2"/>
        <v>20930800</v>
      </c>
      <c r="K23" s="65">
        <f t="shared" si="3"/>
        <v>24070420</v>
      </c>
      <c r="L23" s="100">
        <f t="shared" si="4"/>
        <v>60000</v>
      </c>
      <c r="M23" s="65">
        <f t="shared" si="5"/>
        <v>2269960</v>
      </c>
      <c r="N23" s="3"/>
      <c r="R23" s="2"/>
    </row>
    <row r="24" spans="1:18" ht="16.5" x14ac:dyDescent="0.3">
      <c r="A24" s="63">
        <v>23</v>
      </c>
      <c r="B24" s="59">
        <v>1001</v>
      </c>
      <c r="C24" s="59">
        <v>10</v>
      </c>
      <c r="D24" s="58" t="s">
        <v>16</v>
      </c>
      <c r="E24" s="58">
        <v>528</v>
      </c>
      <c r="F24" s="58">
        <v>217</v>
      </c>
      <c r="G24" s="60">
        <f t="shared" si="0"/>
        <v>745</v>
      </c>
      <c r="H24" s="60">
        <f t="shared" si="1"/>
        <v>819.50000000000011</v>
      </c>
      <c r="I24" s="57">
        <f>I23+80</f>
        <v>28480</v>
      </c>
      <c r="J24" s="99">
        <f t="shared" si="2"/>
        <v>21217600</v>
      </c>
      <c r="K24" s="65">
        <f t="shared" si="3"/>
        <v>24400240</v>
      </c>
      <c r="L24" s="100">
        <f t="shared" si="4"/>
        <v>61000</v>
      </c>
      <c r="M24" s="65">
        <f t="shared" si="5"/>
        <v>2294600.0000000005</v>
      </c>
      <c r="N24" s="3"/>
      <c r="R24" s="2"/>
    </row>
    <row r="25" spans="1:18" ht="16.5" x14ac:dyDescent="0.3">
      <c r="A25" s="57">
        <v>24</v>
      </c>
      <c r="B25" s="59">
        <v>1002</v>
      </c>
      <c r="C25" s="59">
        <v>10</v>
      </c>
      <c r="D25" s="58" t="s">
        <v>16</v>
      </c>
      <c r="E25" s="58">
        <v>544</v>
      </c>
      <c r="F25" s="58">
        <v>197</v>
      </c>
      <c r="G25" s="60">
        <f t="shared" si="0"/>
        <v>741</v>
      </c>
      <c r="H25" s="60">
        <f t="shared" si="1"/>
        <v>815.1</v>
      </c>
      <c r="I25" s="57">
        <f>I24</f>
        <v>28480</v>
      </c>
      <c r="J25" s="99">
        <f t="shared" si="2"/>
        <v>21103680</v>
      </c>
      <c r="K25" s="65">
        <f t="shared" si="3"/>
        <v>24269232</v>
      </c>
      <c r="L25" s="100">
        <f t="shared" si="4"/>
        <v>60500</v>
      </c>
      <c r="M25" s="65">
        <f t="shared" si="5"/>
        <v>2282280</v>
      </c>
      <c r="N25" s="3"/>
      <c r="R25" s="2"/>
    </row>
    <row r="26" spans="1:18" ht="16.5" x14ac:dyDescent="0.3">
      <c r="A26" s="63">
        <v>25</v>
      </c>
      <c r="B26" s="59">
        <v>1003</v>
      </c>
      <c r="C26" s="59">
        <v>10</v>
      </c>
      <c r="D26" s="58" t="s">
        <v>16</v>
      </c>
      <c r="E26" s="58">
        <v>618</v>
      </c>
      <c r="F26" s="58">
        <v>216</v>
      </c>
      <c r="G26" s="60">
        <f t="shared" si="0"/>
        <v>834</v>
      </c>
      <c r="H26" s="60">
        <f t="shared" si="1"/>
        <v>917.40000000000009</v>
      </c>
      <c r="I26" s="57">
        <f>I25</f>
        <v>28480</v>
      </c>
      <c r="J26" s="99">
        <f t="shared" si="2"/>
        <v>23752320</v>
      </c>
      <c r="K26" s="65">
        <f t="shared" si="3"/>
        <v>27315168</v>
      </c>
      <c r="L26" s="100">
        <f t="shared" si="4"/>
        <v>68500</v>
      </c>
      <c r="M26" s="65">
        <f t="shared" si="5"/>
        <v>2568720.0000000005</v>
      </c>
      <c r="N26" s="3"/>
      <c r="R26" s="2"/>
    </row>
    <row r="27" spans="1:18" ht="16.5" x14ac:dyDescent="0.3">
      <c r="A27" s="57">
        <v>26</v>
      </c>
      <c r="B27" s="59">
        <v>1004</v>
      </c>
      <c r="C27" s="59">
        <v>10</v>
      </c>
      <c r="D27" s="58" t="s">
        <v>16</v>
      </c>
      <c r="E27" s="58">
        <v>530</v>
      </c>
      <c r="F27" s="58">
        <v>207</v>
      </c>
      <c r="G27" s="60">
        <f t="shared" si="0"/>
        <v>737</v>
      </c>
      <c r="H27" s="60">
        <f t="shared" si="1"/>
        <v>810.7</v>
      </c>
      <c r="I27" s="57">
        <f>I26</f>
        <v>28480</v>
      </c>
      <c r="J27" s="99">
        <f t="shared" si="2"/>
        <v>20989760</v>
      </c>
      <c r="K27" s="65">
        <f t="shared" si="3"/>
        <v>24138224</v>
      </c>
      <c r="L27" s="100">
        <f t="shared" si="4"/>
        <v>60500</v>
      </c>
      <c r="M27" s="65">
        <f t="shared" si="5"/>
        <v>2269960</v>
      </c>
      <c r="N27" s="3"/>
      <c r="R27" s="2"/>
    </row>
    <row r="28" spans="1:18" ht="16.5" x14ac:dyDescent="0.3">
      <c r="A28" s="63">
        <v>27</v>
      </c>
      <c r="B28" s="59">
        <v>1101</v>
      </c>
      <c r="C28" s="59">
        <v>11</v>
      </c>
      <c r="D28" s="58" t="s">
        <v>16</v>
      </c>
      <c r="E28" s="58">
        <v>528</v>
      </c>
      <c r="F28" s="58">
        <v>211</v>
      </c>
      <c r="G28" s="60">
        <f t="shared" si="0"/>
        <v>739</v>
      </c>
      <c r="H28" s="60">
        <f t="shared" si="1"/>
        <v>812.90000000000009</v>
      </c>
      <c r="I28" s="57">
        <f>I27+80</f>
        <v>28560</v>
      </c>
      <c r="J28" s="99">
        <f t="shared" si="2"/>
        <v>21105840</v>
      </c>
      <c r="K28" s="65">
        <f t="shared" si="3"/>
        <v>24271716</v>
      </c>
      <c r="L28" s="100">
        <f t="shared" si="4"/>
        <v>60500</v>
      </c>
      <c r="M28" s="65">
        <f t="shared" si="5"/>
        <v>2276120.0000000005</v>
      </c>
      <c r="N28" s="3"/>
      <c r="R28" s="2"/>
    </row>
    <row r="29" spans="1:18" ht="16.5" x14ac:dyDescent="0.3">
      <c r="A29" s="57">
        <v>28</v>
      </c>
      <c r="B29" s="59">
        <v>1102</v>
      </c>
      <c r="C29" s="59">
        <v>11</v>
      </c>
      <c r="D29" s="58" t="s">
        <v>16</v>
      </c>
      <c r="E29" s="58">
        <v>543</v>
      </c>
      <c r="F29" s="58">
        <v>191</v>
      </c>
      <c r="G29" s="60">
        <f t="shared" si="0"/>
        <v>734</v>
      </c>
      <c r="H29" s="60">
        <f t="shared" si="1"/>
        <v>807.40000000000009</v>
      </c>
      <c r="I29" s="57">
        <f>I28</f>
        <v>28560</v>
      </c>
      <c r="J29" s="99">
        <f t="shared" si="2"/>
        <v>20963040</v>
      </c>
      <c r="K29" s="65">
        <f t="shared" si="3"/>
        <v>24107496</v>
      </c>
      <c r="L29" s="100">
        <f t="shared" si="4"/>
        <v>60500</v>
      </c>
      <c r="M29" s="65">
        <f t="shared" si="5"/>
        <v>2260720.0000000005</v>
      </c>
      <c r="N29" s="3"/>
      <c r="R29" s="2"/>
    </row>
    <row r="30" spans="1:18" ht="16.5" x14ac:dyDescent="0.3">
      <c r="A30" s="63">
        <v>29</v>
      </c>
      <c r="B30" s="59">
        <v>1103</v>
      </c>
      <c r="C30" s="59">
        <v>11</v>
      </c>
      <c r="D30" s="58" t="s">
        <v>16</v>
      </c>
      <c r="E30" s="58">
        <v>617</v>
      </c>
      <c r="F30" s="58">
        <v>213</v>
      </c>
      <c r="G30" s="60">
        <f t="shared" si="0"/>
        <v>830</v>
      </c>
      <c r="H30" s="60">
        <f t="shared" si="1"/>
        <v>913.00000000000011</v>
      </c>
      <c r="I30" s="57">
        <f>I29</f>
        <v>28560</v>
      </c>
      <c r="J30" s="99">
        <f t="shared" si="2"/>
        <v>23704800</v>
      </c>
      <c r="K30" s="65">
        <f t="shared" si="3"/>
        <v>27260520</v>
      </c>
      <c r="L30" s="100">
        <f t="shared" si="4"/>
        <v>68000</v>
      </c>
      <c r="M30" s="65">
        <f t="shared" si="5"/>
        <v>2556400.0000000005</v>
      </c>
      <c r="N30" s="3"/>
      <c r="R30" s="2"/>
    </row>
    <row r="31" spans="1:18" ht="16.5" x14ac:dyDescent="0.3">
      <c r="A31" s="57">
        <v>30</v>
      </c>
      <c r="B31" s="59">
        <v>1104</v>
      </c>
      <c r="C31" s="59">
        <v>11</v>
      </c>
      <c r="D31" s="58" t="s">
        <v>16</v>
      </c>
      <c r="E31" s="58">
        <v>530</v>
      </c>
      <c r="F31" s="58">
        <v>207</v>
      </c>
      <c r="G31" s="60">
        <f t="shared" si="0"/>
        <v>737</v>
      </c>
      <c r="H31" s="60">
        <f t="shared" si="1"/>
        <v>810.7</v>
      </c>
      <c r="I31" s="57">
        <f>I30</f>
        <v>28560</v>
      </c>
      <c r="J31" s="99">
        <f t="shared" si="2"/>
        <v>21048720</v>
      </c>
      <c r="K31" s="65">
        <f t="shared" si="3"/>
        <v>24206028</v>
      </c>
      <c r="L31" s="100">
        <f t="shared" si="4"/>
        <v>60500</v>
      </c>
      <c r="M31" s="65">
        <f t="shared" si="5"/>
        <v>2269960</v>
      </c>
      <c r="N31" s="3"/>
      <c r="R31" s="2"/>
    </row>
    <row r="32" spans="1:18" s="30" customFormat="1" ht="16.5" x14ac:dyDescent="0.2">
      <c r="A32" s="87" t="s">
        <v>3</v>
      </c>
      <c r="B32" s="88"/>
      <c r="C32" s="88"/>
      <c r="D32" s="89"/>
      <c r="E32" s="61">
        <f t="shared" ref="E32:H32" si="6">SUM(E2:E31)</f>
        <v>16674</v>
      </c>
      <c r="F32" s="61">
        <f t="shared" si="6"/>
        <v>6248</v>
      </c>
      <c r="G32" s="61">
        <f t="shared" si="6"/>
        <v>22922</v>
      </c>
      <c r="H32" s="61">
        <f t="shared" si="6"/>
        <v>25214.200000000008</v>
      </c>
      <c r="I32" s="57"/>
      <c r="J32" s="101">
        <f t="shared" ref="J32:M32" si="7">SUM(J2:J31)</f>
        <v>648290080</v>
      </c>
      <c r="K32" s="102">
        <f t="shared" si="7"/>
        <v>745533592</v>
      </c>
      <c r="L32" s="103"/>
      <c r="M32" s="101">
        <f t="shared" si="7"/>
        <v>70599760</v>
      </c>
      <c r="N32" s="50"/>
    </row>
    <row r="37" spans="15:16" x14ac:dyDescent="0.25">
      <c r="O37">
        <v>32214000</v>
      </c>
      <c r="P37" s="65">
        <f>ROUND(O37*1.1,0)</f>
        <v>35435400</v>
      </c>
    </row>
  </sheetData>
  <mergeCells count="1">
    <mergeCell ref="A32:D32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4A23-72FA-443C-BD9B-1400B2A06E5E}">
  <dimension ref="A1:T48"/>
  <sheetViews>
    <sheetView tabSelected="1" topLeftCell="A30" zoomScale="160" zoomScaleNormal="160" workbookViewId="0">
      <selection activeCell="G39" sqref="G39:J39"/>
    </sheetView>
  </sheetViews>
  <sheetFormatPr defaultRowHeight="15" x14ac:dyDescent="0.25"/>
  <cols>
    <col min="1" max="1" width="4.85546875" style="81" customWidth="1"/>
    <col min="2" max="2" width="5.85546875" style="33" customWidth="1"/>
    <col min="3" max="3" width="5.140625" style="33" customWidth="1"/>
    <col min="4" max="4" width="7.7109375" style="81" customWidth="1"/>
    <col min="5" max="5" width="7.7109375" style="38" customWidth="1"/>
    <col min="6" max="7" width="6.5703125" style="38" customWidth="1"/>
    <col min="8" max="8" width="7.42578125" style="82" customWidth="1"/>
    <col min="9" max="9" width="7.140625" style="104" customWidth="1"/>
    <col min="10" max="10" width="12.28515625" style="104" customWidth="1"/>
    <col min="11" max="11" width="12.5703125" style="104" customWidth="1"/>
    <col min="12" max="12" width="9.42578125" style="105" customWidth="1"/>
    <col min="13" max="13" width="12.5703125" style="104" customWidth="1"/>
    <col min="15" max="15" width="11.7109375" customWidth="1"/>
    <col min="16" max="16" width="11.28515625" customWidth="1"/>
    <col min="17" max="17" width="9.5703125" customWidth="1"/>
    <col min="18" max="18" width="15.7109375" style="1" customWidth="1"/>
    <col min="19" max="20" width="10.7109375" bestFit="1" customWidth="1"/>
    <col min="21" max="22" width="14.85546875" customWidth="1"/>
    <col min="28" max="28" width="16.140625" customWidth="1"/>
  </cols>
  <sheetData>
    <row r="1" spans="1:18" ht="62.25" customHeight="1" x14ac:dyDescent="0.25">
      <c r="A1" s="56" t="s">
        <v>1</v>
      </c>
      <c r="B1" s="56" t="s">
        <v>0</v>
      </c>
      <c r="C1" s="56" t="s">
        <v>2</v>
      </c>
      <c r="D1" s="56" t="s">
        <v>19</v>
      </c>
      <c r="E1" s="56" t="s">
        <v>33</v>
      </c>
      <c r="F1" s="56" t="s">
        <v>34</v>
      </c>
      <c r="G1" s="56" t="s">
        <v>21</v>
      </c>
      <c r="H1" s="56" t="s">
        <v>10</v>
      </c>
      <c r="I1" s="56" t="s">
        <v>38</v>
      </c>
      <c r="J1" s="56" t="s">
        <v>39</v>
      </c>
      <c r="K1" s="56" t="s">
        <v>40</v>
      </c>
      <c r="L1" s="98" t="s">
        <v>41</v>
      </c>
      <c r="M1" s="56" t="s">
        <v>42</v>
      </c>
      <c r="N1" s="4"/>
    </row>
    <row r="2" spans="1:18" x14ac:dyDescent="0.25">
      <c r="A2" s="63">
        <v>1</v>
      </c>
      <c r="B2" s="60">
        <v>401</v>
      </c>
      <c r="C2" s="64">
        <v>4</v>
      </c>
      <c r="D2" s="58" t="s">
        <v>16</v>
      </c>
      <c r="E2" s="58">
        <v>542</v>
      </c>
      <c r="F2" s="58">
        <v>197</v>
      </c>
      <c r="G2" s="60">
        <f>E2+F2</f>
        <v>739</v>
      </c>
      <c r="H2" s="60">
        <f>G2*1.1</f>
        <v>812.90000000000009</v>
      </c>
      <c r="I2" s="63">
        <v>28000</v>
      </c>
      <c r="J2" s="99">
        <f>G2*I2</f>
        <v>20692000</v>
      </c>
      <c r="K2" s="65">
        <f>ROUND(J2*1.15,0)</f>
        <v>23795800</v>
      </c>
      <c r="L2" s="100">
        <f>MROUND((K2*0.03/12),500)</f>
        <v>59500</v>
      </c>
      <c r="M2" s="65">
        <f>H2*2800</f>
        <v>2276120.0000000005</v>
      </c>
    </row>
    <row r="3" spans="1:18" ht="16.5" x14ac:dyDescent="0.3">
      <c r="A3" s="57">
        <v>2</v>
      </c>
      <c r="B3" s="59">
        <v>402</v>
      </c>
      <c r="C3" s="59">
        <v>4</v>
      </c>
      <c r="D3" s="58" t="s">
        <v>16</v>
      </c>
      <c r="E3" s="58">
        <v>544</v>
      </c>
      <c r="F3" s="58">
        <v>209</v>
      </c>
      <c r="G3" s="60">
        <f t="shared" ref="G3:G47" si="0">E3+F3</f>
        <v>753</v>
      </c>
      <c r="H3" s="60">
        <f t="shared" ref="H3:H47" si="1">G3*1.1</f>
        <v>828.30000000000007</v>
      </c>
      <c r="I3" s="57">
        <f>I2</f>
        <v>28000</v>
      </c>
      <c r="J3" s="99">
        <f t="shared" ref="J3:J47" si="2">G3*I3</f>
        <v>21084000</v>
      </c>
      <c r="K3" s="65">
        <f t="shared" ref="K3:K47" si="3">ROUND(J3*1.15,0)</f>
        <v>24246600</v>
      </c>
      <c r="L3" s="100">
        <f t="shared" ref="L3:L47" si="4">MROUND((K3*0.03/12),500)</f>
        <v>60500</v>
      </c>
      <c r="M3" s="65">
        <f t="shared" ref="M3:M47" si="5">H3*2800</f>
        <v>2319240</v>
      </c>
      <c r="N3" s="3"/>
      <c r="R3" s="2"/>
    </row>
    <row r="4" spans="1:18" ht="16.5" x14ac:dyDescent="0.3">
      <c r="A4" s="63">
        <v>3</v>
      </c>
      <c r="B4" s="58">
        <v>403</v>
      </c>
      <c r="C4" s="59">
        <v>4</v>
      </c>
      <c r="D4" s="58" t="s">
        <v>17</v>
      </c>
      <c r="E4" s="58">
        <v>792</v>
      </c>
      <c r="F4" s="58">
        <v>281</v>
      </c>
      <c r="G4" s="60">
        <f t="shared" si="0"/>
        <v>1073</v>
      </c>
      <c r="H4" s="60">
        <f t="shared" si="1"/>
        <v>1180.3000000000002</v>
      </c>
      <c r="I4" s="57">
        <f>I3</f>
        <v>28000</v>
      </c>
      <c r="J4" s="99">
        <f t="shared" si="2"/>
        <v>30044000</v>
      </c>
      <c r="K4" s="65">
        <f t="shared" si="3"/>
        <v>34550600</v>
      </c>
      <c r="L4" s="100">
        <f t="shared" si="4"/>
        <v>86500</v>
      </c>
      <c r="M4" s="65">
        <f t="shared" si="5"/>
        <v>3304840.0000000005</v>
      </c>
      <c r="N4" s="3"/>
      <c r="P4" s="62"/>
      <c r="R4" s="2"/>
    </row>
    <row r="5" spans="1:18" ht="16.5" x14ac:dyDescent="0.3">
      <c r="A5" s="57">
        <v>4</v>
      </c>
      <c r="B5" s="59">
        <v>404</v>
      </c>
      <c r="C5" s="59">
        <v>4</v>
      </c>
      <c r="D5" s="58" t="s">
        <v>17</v>
      </c>
      <c r="E5" s="58">
        <v>860</v>
      </c>
      <c r="F5" s="58">
        <v>325</v>
      </c>
      <c r="G5" s="60">
        <f t="shared" si="0"/>
        <v>1185</v>
      </c>
      <c r="H5" s="60">
        <f t="shared" si="1"/>
        <v>1303.5</v>
      </c>
      <c r="I5" s="57">
        <f>I4</f>
        <v>28000</v>
      </c>
      <c r="J5" s="99">
        <f t="shared" si="2"/>
        <v>33180000</v>
      </c>
      <c r="K5" s="65">
        <f t="shared" si="3"/>
        <v>38157000</v>
      </c>
      <c r="L5" s="100">
        <f t="shared" si="4"/>
        <v>95500</v>
      </c>
      <c r="M5" s="65">
        <f t="shared" si="5"/>
        <v>3649800</v>
      </c>
      <c r="N5" s="3"/>
      <c r="R5" s="2"/>
    </row>
    <row r="6" spans="1:18" ht="16.5" x14ac:dyDescent="0.3">
      <c r="A6" s="63">
        <v>5</v>
      </c>
      <c r="B6" s="58">
        <v>405</v>
      </c>
      <c r="C6" s="59">
        <v>4</v>
      </c>
      <c r="D6" s="58" t="s">
        <v>17</v>
      </c>
      <c r="E6" s="58">
        <v>689</v>
      </c>
      <c r="F6" s="58">
        <v>226</v>
      </c>
      <c r="G6" s="60">
        <f t="shared" si="0"/>
        <v>915</v>
      </c>
      <c r="H6" s="60">
        <f t="shared" si="1"/>
        <v>1006.5000000000001</v>
      </c>
      <c r="I6" s="57">
        <f>I5</f>
        <v>28000</v>
      </c>
      <c r="J6" s="99">
        <f t="shared" si="2"/>
        <v>25620000</v>
      </c>
      <c r="K6" s="65">
        <f t="shared" si="3"/>
        <v>29463000</v>
      </c>
      <c r="L6" s="100">
        <f t="shared" si="4"/>
        <v>73500</v>
      </c>
      <c r="M6" s="65">
        <f t="shared" si="5"/>
        <v>2818200.0000000005</v>
      </c>
      <c r="N6" s="3"/>
      <c r="R6" s="2"/>
    </row>
    <row r="7" spans="1:18" ht="16.5" x14ac:dyDescent="0.3">
      <c r="A7" s="57">
        <v>6</v>
      </c>
      <c r="B7" s="59">
        <v>406</v>
      </c>
      <c r="C7" s="59">
        <v>4</v>
      </c>
      <c r="D7" s="58" t="s">
        <v>16</v>
      </c>
      <c r="E7" s="58">
        <v>622</v>
      </c>
      <c r="F7" s="58">
        <v>212</v>
      </c>
      <c r="G7" s="60">
        <f t="shared" si="0"/>
        <v>834</v>
      </c>
      <c r="H7" s="60">
        <f t="shared" si="1"/>
        <v>917.40000000000009</v>
      </c>
      <c r="I7" s="57">
        <f>I6</f>
        <v>28000</v>
      </c>
      <c r="J7" s="99">
        <f t="shared" si="2"/>
        <v>23352000</v>
      </c>
      <c r="K7" s="65">
        <f t="shared" si="3"/>
        <v>26854800</v>
      </c>
      <c r="L7" s="100">
        <f t="shared" si="4"/>
        <v>67000</v>
      </c>
      <c r="M7" s="65">
        <f t="shared" si="5"/>
        <v>2568720.0000000005</v>
      </c>
      <c r="N7" s="3"/>
      <c r="R7" s="2"/>
    </row>
    <row r="8" spans="1:18" ht="16.5" x14ac:dyDescent="0.3">
      <c r="A8" s="63">
        <v>7</v>
      </c>
      <c r="B8" s="58">
        <v>502</v>
      </c>
      <c r="C8" s="59">
        <v>5</v>
      </c>
      <c r="D8" s="58" t="s">
        <v>16</v>
      </c>
      <c r="E8" s="58">
        <v>544</v>
      </c>
      <c r="F8" s="58">
        <v>207</v>
      </c>
      <c r="G8" s="60">
        <f t="shared" si="0"/>
        <v>751</v>
      </c>
      <c r="H8" s="60">
        <f t="shared" si="1"/>
        <v>826.1</v>
      </c>
      <c r="I8" s="57">
        <f>I7+80</f>
        <v>28080</v>
      </c>
      <c r="J8" s="99">
        <f t="shared" si="2"/>
        <v>21088080</v>
      </c>
      <c r="K8" s="65">
        <f t="shared" si="3"/>
        <v>24251292</v>
      </c>
      <c r="L8" s="100">
        <f t="shared" si="4"/>
        <v>60500</v>
      </c>
      <c r="M8" s="65">
        <f t="shared" si="5"/>
        <v>2313080</v>
      </c>
      <c r="N8" s="3"/>
      <c r="R8" s="2"/>
    </row>
    <row r="9" spans="1:18" ht="16.5" x14ac:dyDescent="0.3">
      <c r="A9" s="57">
        <v>8</v>
      </c>
      <c r="B9" s="59">
        <v>503</v>
      </c>
      <c r="C9" s="59">
        <v>5</v>
      </c>
      <c r="D9" s="58" t="s">
        <v>17</v>
      </c>
      <c r="E9" s="58">
        <v>792</v>
      </c>
      <c r="F9" s="58">
        <v>256</v>
      </c>
      <c r="G9" s="60">
        <f t="shared" si="0"/>
        <v>1048</v>
      </c>
      <c r="H9" s="60">
        <f t="shared" si="1"/>
        <v>1152.8000000000002</v>
      </c>
      <c r="I9" s="57">
        <f>I8</f>
        <v>28080</v>
      </c>
      <c r="J9" s="99">
        <f t="shared" si="2"/>
        <v>29427840</v>
      </c>
      <c r="K9" s="65">
        <f t="shared" si="3"/>
        <v>33842016</v>
      </c>
      <c r="L9" s="100">
        <f t="shared" si="4"/>
        <v>84500</v>
      </c>
      <c r="M9" s="65">
        <f t="shared" si="5"/>
        <v>3227840.0000000005</v>
      </c>
      <c r="N9" s="3"/>
      <c r="R9" s="2"/>
    </row>
    <row r="10" spans="1:18" ht="16.5" x14ac:dyDescent="0.3">
      <c r="A10" s="63">
        <v>9</v>
      </c>
      <c r="B10" s="59">
        <v>504</v>
      </c>
      <c r="C10" s="59">
        <v>5</v>
      </c>
      <c r="D10" s="58" t="s">
        <v>17</v>
      </c>
      <c r="E10" s="58">
        <v>857</v>
      </c>
      <c r="F10" s="58">
        <v>305</v>
      </c>
      <c r="G10" s="60">
        <f t="shared" si="0"/>
        <v>1162</v>
      </c>
      <c r="H10" s="60">
        <f t="shared" si="1"/>
        <v>1278.2</v>
      </c>
      <c r="I10" s="57">
        <f>I9</f>
        <v>28080</v>
      </c>
      <c r="J10" s="99">
        <f t="shared" si="2"/>
        <v>32628960</v>
      </c>
      <c r="K10" s="65">
        <f t="shared" si="3"/>
        <v>37523304</v>
      </c>
      <c r="L10" s="100">
        <f t="shared" si="4"/>
        <v>94000</v>
      </c>
      <c r="M10" s="65">
        <f t="shared" si="5"/>
        <v>3578960</v>
      </c>
      <c r="N10" s="3"/>
      <c r="R10" s="2"/>
    </row>
    <row r="11" spans="1:18" ht="16.5" x14ac:dyDescent="0.3">
      <c r="A11" s="57">
        <v>10</v>
      </c>
      <c r="B11" s="59">
        <v>505</v>
      </c>
      <c r="C11" s="59">
        <v>5</v>
      </c>
      <c r="D11" s="58" t="s">
        <v>17</v>
      </c>
      <c r="E11" s="58">
        <v>689</v>
      </c>
      <c r="F11" s="58">
        <v>240</v>
      </c>
      <c r="G11" s="60">
        <f t="shared" si="0"/>
        <v>929</v>
      </c>
      <c r="H11" s="60">
        <f t="shared" si="1"/>
        <v>1021.9000000000001</v>
      </c>
      <c r="I11" s="57">
        <f>I10</f>
        <v>28080</v>
      </c>
      <c r="J11" s="99">
        <f t="shared" si="2"/>
        <v>26086320</v>
      </c>
      <c r="K11" s="65">
        <f t="shared" si="3"/>
        <v>29999268</v>
      </c>
      <c r="L11" s="100">
        <f t="shared" si="4"/>
        <v>75000</v>
      </c>
      <c r="M11" s="65">
        <f t="shared" si="5"/>
        <v>2861320.0000000005</v>
      </c>
      <c r="N11" s="3"/>
      <c r="R11" s="2"/>
    </row>
    <row r="12" spans="1:18" ht="16.5" x14ac:dyDescent="0.3">
      <c r="A12" s="63">
        <v>11</v>
      </c>
      <c r="B12" s="59">
        <v>506</v>
      </c>
      <c r="C12" s="59">
        <v>5</v>
      </c>
      <c r="D12" s="58" t="s">
        <v>16</v>
      </c>
      <c r="E12" s="58">
        <v>629</v>
      </c>
      <c r="F12" s="58">
        <v>204</v>
      </c>
      <c r="G12" s="60">
        <f t="shared" si="0"/>
        <v>833</v>
      </c>
      <c r="H12" s="60">
        <f t="shared" si="1"/>
        <v>916.30000000000007</v>
      </c>
      <c r="I12" s="57">
        <f>I11</f>
        <v>28080</v>
      </c>
      <c r="J12" s="99">
        <f t="shared" si="2"/>
        <v>23390640</v>
      </c>
      <c r="K12" s="65">
        <f t="shared" si="3"/>
        <v>26899236</v>
      </c>
      <c r="L12" s="100">
        <f t="shared" si="4"/>
        <v>67000</v>
      </c>
      <c r="M12" s="65">
        <f t="shared" si="5"/>
        <v>2565640</v>
      </c>
      <c r="N12" s="3"/>
      <c r="R12" s="2"/>
    </row>
    <row r="13" spans="1:18" ht="16.5" x14ac:dyDescent="0.3">
      <c r="A13" s="57">
        <v>12</v>
      </c>
      <c r="B13" s="59">
        <v>601</v>
      </c>
      <c r="C13" s="59">
        <v>6</v>
      </c>
      <c r="D13" s="58" t="s">
        <v>16</v>
      </c>
      <c r="E13" s="58">
        <v>542</v>
      </c>
      <c r="F13" s="58">
        <v>197</v>
      </c>
      <c r="G13" s="60">
        <f t="shared" si="0"/>
        <v>739</v>
      </c>
      <c r="H13" s="60">
        <f t="shared" si="1"/>
        <v>812.90000000000009</v>
      </c>
      <c r="I13" s="57">
        <f>I12+80</f>
        <v>28160</v>
      </c>
      <c r="J13" s="99">
        <f t="shared" si="2"/>
        <v>20810240</v>
      </c>
      <c r="K13" s="65">
        <f t="shared" si="3"/>
        <v>23931776</v>
      </c>
      <c r="L13" s="100">
        <f t="shared" si="4"/>
        <v>60000</v>
      </c>
      <c r="M13" s="65">
        <f t="shared" si="5"/>
        <v>2276120.0000000005</v>
      </c>
      <c r="N13" s="3"/>
      <c r="R13" s="2"/>
    </row>
    <row r="14" spans="1:18" ht="16.5" x14ac:dyDescent="0.3">
      <c r="A14" s="63">
        <v>13</v>
      </c>
      <c r="B14" s="59">
        <v>602</v>
      </c>
      <c r="C14" s="59">
        <v>6</v>
      </c>
      <c r="D14" s="58" t="s">
        <v>16</v>
      </c>
      <c r="E14" s="58">
        <v>544</v>
      </c>
      <c r="F14" s="58">
        <v>209</v>
      </c>
      <c r="G14" s="60">
        <f t="shared" si="0"/>
        <v>753</v>
      </c>
      <c r="H14" s="60">
        <f t="shared" si="1"/>
        <v>828.30000000000007</v>
      </c>
      <c r="I14" s="57">
        <f>I13</f>
        <v>28160</v>
      </c>
      <c r="J14" s="99">
        <f t="shared" si="2"/>
        <v>21204480</v>
      </c>
      <c r="K14" s="65">
        <f t="shared" si="3"/>
        <v>24385152</v>
      </c>
      <c r="L14" s="100">
        <f t="shared" si="4"/>
        <v>61000</v>
      </c>
      <c r="M14" s="65">
        <f t="shared" si="5"/>
        <v>2319240</v>
      </c>
      <c r="N14" s="3"/>
      <c r="R14" s="2"/>
    </row>
    <row r="15" spans="1:18" ht="16.5" x14ac:dyDescent="0.3">
      <c r="A15" s="57">
        <v>14</v>
      </c>
      <c r="B15" s="59">
        <v>603</v>
      </c>
      <c r="C15" s="59">
        <v>6</v>
      </c>
      <c r="D15" s="58" t="s">
        <v>17</v>
      </c>
      <c r="E15" s="58">
        <v>792</v>
      </c>
      <c r="F15" s="58">
        <v>281</v>
      </c>
      <c r="G15" s="60">
        <f t="shared" si="0"/>
        <v>1073</v>
      </c>
      <c r="H15" s="60">
        <f t="shared" si="1"/>
        <v>1180.3000000000002</v>
      </c>
      <c r="I15" s="57">
        <f>I14</f>
        <v>28160</v>
      </c>
      <c r="J15" s="99">
        <f t="shared" si="2"/>
        <v>30215680</v>
      </c>
      <c r="K15" s="65">
        <f t="shared" si="3"/>
        <v>34748032</v>
      </c>
      <c r="L15" s="100">
        <f t="shared" si="4"/>
        <v>87000</v>
      </c>
      <c r="M15" s="65">
        <f t="shared" si="5"/>
        <v>3304840.0000000005</v>
      </c>
      <c r="N15" s="3"/>
      <c r="R15" s="2"/>
    </row>
    <row r="16" spans="1:18" ht="16.5" x14ac:dyDescent="0.3">
      <c r="A16" s="63">
        <v>15</v>
      </c>
      <c r="B16" s="59">
        <v>604</v>
      </c>
      <c r="C16" s="59">
        <v>6</v>
      </c>
      <c r="D16" s="58" t="s">
        <v>17</v>
      </c>
      <c r="E16" s="58">
        <v>860</v>
      </c>
      <c r="F16" s="58">
        <v>325</v>
      </c>
      <c r="G16" s="60">
        <f t="shared" si="0"/>
        <v>1185</v>
      </c>
      <c r="H16" s="60">
        <f t="shared" si="1"/>
        <v>1303.5</v>
      </c>
      <c r="I16" s="57">
        <f>I15</f>
        <v>28160</v>
      </c>
      <c r="J16" s="99">
        <f t="shared" si="2"/>
        <v>33369600</v>
      </c>
      <c r="K16" s="65">
        <f t="shared" si="3"/>
        <v>38375040</v>
      </c>
      <c r="L16" s="100">
        <f t="shared" si="4"/>
        <v>96000</v>
      </c>
      <c r="M16" s="65">
        <f t="shared" si="5"/>
        <v>3649800</v>
      </c>
      <c r="N16" s="3"/>
      <c r="R16" s="2"/>
    </row>
    <row r="17" spans="1:18" ht="16.5" x14ac:dyDescent="0.3">
      <c r="A17" s="57">
        <v>16</v>
      </c>
      <c r="B17" s="59">
        <v>605</v>
      </c>
      <c r="C17" s="59">
        <v>6</v>
      </c>
      <c r="D17" s="58" t="s">
        <v>17</v>
      </c>
      <c r="E17" s="58">
        <v>689</v>
      </c>
      <c r="F17" s="58">
        <v>226</v>
      </c>
      <c r="G17" s="60">
        <f t="shared" si="0"/>
        <v>915</v>
      </c>
      <c r="H17" s="60">
        <f t="shared" si="1"/>
        <v>1006.5000000000001</v>
      </c>
      <c r="I17" s="57">
        <f>I16</f>
        <v>28160</v>
      </c>
      <c r="J17" s="99">
        <f t="shared" si="2"/>
        <v>25766400</v>
      </c>
      <c r="K17" s="65">
        <f t="shared" si="3"/>
        <v>29631360</v>
      </c>
      <c r="L17" s="100">
        <f t="shared" si="4"/>
        <v>74000</v>
      </c>
      <c r="M17" s="65">
        <f t="shared" si="5"/>
        <v>2818200.0000000005</v>
      </c>
      <c r="N17" s="3"/>
      <c r="R17" s="2"/>
    </row>
    <row r="18" spans="1:18" ht="16.5" x14ac:dyDescent="0.3">
      <c r="A18" s="63">
        <v>17</v>
      </c>
      <c r="B18" s="59">
        <v>606</v>
      </c>
      <c r="C18" s="59">
        <v>6</v>
      </c>
      <c r="D18" s="58" t="s">
        <v>16</v>
      </c>
      <c r="E18" s="58">
        <v>622</v>
      </c>
      <c r="F18" s="58">
        <v>212</v>
      </c>
      <c r="G18" s="60">
        <f t="shared" si="0"/>
        <v>834</v>
      </c>
      <c r="H18" s="60">
        <f t="shared" si="1"/>
        <v>917.40000000000009</v>
      </c>
      <c r="I18" s="57">
        <f>I17</f>
        <v>28160</v>
      </c>
      <c r="J18" s="99">
        <f t="shared" si="2"/>
        <v>23485440</v>
      </c>
      <c r="K18" s="65">
        <f t="shared" si="3"/>
        <v>27008256</v>
      </c>
      <c r="L18" s="100">
        <f t="shared" si="4"/>
        <v>67500</v>
      </c>
      <c r="M18" s="65">
        <f t="shared" si="5"/>
        <v>2568720.0000000005</v>
      </c>
      <c r="N18" s="3"/>
      <c r="R18" s="2"/>
    </row>
    <row r="19" spans="1:18" ht="16.5" x14ac:dyDescent="0.3">
      <c r="A19" s="57">
        <v>18</v>
      </c>
      <c r="B19" s="59">
        <v>701</v>
      </c>
      <c r="C19" s="59">
        <v>7</v>
      </c>
      <c r="D19" s="58" t="s">
        <v>16</v>
      </c>
      <c r="E19" s="58">
        <v>541</v>
      </c>
      <c r="F19" s="58">
        <v>187</v>
      </c>
      <c r="G19" s="60">
        <f t="shared" si="0"/>
        <v>728</v>
      </c>
      <c r="H19" s="60">
        <f t="shared" si="1"/>
        <v>800.80000000000007</v>
      </c>
      <c r="I19" s="57">
        <f>I18+80</f>
        <v>28240</v>
      </c>
      <c r="J19" s="99">
        <f t="shared" si="2"/>
        <v>20558720</v>
      </c>
      <c r="K19" s="65">
        <f t="shared" si="3"/>
        <v>23642528</v>
      </c>
      <c r="L19" s="100">
        <f t="shared" si="4"/>
        <v>59000</v>
      </c>
      <c r="M19" s="65">
        <f t="shared" si="5"/>
        <v>2242240</v>
      </c>
      <c r="N19" s="3"/>
      <c r="R19" s="2"/>
    </row>
    <row r="20" spans="1:18" ht="16.5" x14ac:dyDescent="0.3">
      <c r="A20" s="63">
        <v>19</v>
      </c>
      <c r="B20" s="59">
        <v>702</v>
      </c>
      <c r="C20" s="59">
        <v>7</v>
      </c>
      <c r="D20" s="58" t="s">
        <v>16</v>
      </c>
      <c r="E20" s="58">
        <v>544</v>
      </c>
      <c r="F20" s="58">
        <v>205</v>
      </c>
      <c r="G20" s="60">
        <f t="shared" si="0"/>
        <v>749</v>
      </c>
      <c r="H20" s="60">
        <f t="shared" si="1"/>
        <v>823.90000000000009</v>
      </c>
      <c r="I20" s="57">
        <f>I19</f>
        <v>28240</v>
      </c>
      <c r="J20" s="99">
        <f t="shared" si="2"/>
        <v>21151760</v>
      </c>
      <c r="K20" s="65">
        <f t="shared" si="3"/>
        <v>24324524</v>
      </c>
      <c r="L20" s="100">
        <f t="shared" si="4"/>
        <v>61000</v>
      </c>
      <c r="M20" s="65">
        <f t="shared" si="5"/>
        <v>2306920.0000000005</v>
      </c>
      <c r="N20" s="3"/>
      <c r="R20" s="2"/>
    </row>
    <row r="21" spans="1:18" ht="16.5" x14ac:dyDescent="0.3">
      <c r="A21" s="57">
        <v>20</v>
      </c>
      <c r="B21" s="59">
        <v>703</v>
      </c>
      <c r="C21" s="59">
        <v>7</v>
      </c>
      <c r="D21" s="58" t="s">
        <v>17</v>
      </c>
      <c r="E21" s="58">
        <v>792</v>
      </c>
      <c r="F21" s="58">
        <v>266</v>
      </c>
      <c r="G21" s="60">
        <f t="shared" si="0"/>
        <v>1058</v>
      </c>
      <c r="H21" s="60">
        <f t="shared" si="1"/>
        <v>1163.8000000000002</v>
      </c>
      <c r="I21" s="57">
        <f>I20</f>
        <v>28240</v>
      </c>
      <c r="J21" s="99">
        <f t="shared" si="2"/>
        <v>29877920</v>
      </c>
      <c r="K21" s="65">
        <f t="shared" si="3"/>
        <v>34359608</v>
      </c>
      <c r="L21" s="100">
        <f t="shared" si="4"/>
        <v>86000</v>
      </c>
      <c r="M21" s="65">
        <f t="shared" si="5"/>
        <v>3258640.0000000005</v>
      </c>
      <c r="N21" s="3"/>
      <c r="R21" s="2"/>
    </row>
    <row r="22" spans="1:18" ht="16.5" x14ac:dyDescent="0.3">
      <c r="A22" s="63">
        <v>21</v>
      </c>
      <c r="B22" s="59">
        <v>704</v>
      </c>
      <c r="C22" s="59">
        <v>7</v>
      </c>
      <c r="D22" s="58" t="s">
        <v>17</v>
      </c>
      <c r="E22" s="58">
        <v>857</v>
      </c>
      <c r="F22" s="58">
        <v>307</v>
      </c>
      <c r="G22" s="60">
        <f t="shared" si="0"/>
        <v>1164</v>
      </c>
      <c r="H22" s="60">
        <f t="shared" si="1"/>
        <v>1280.4000000000001</v>
      </c>
      <c r="I22" s="57">
        <f>I21</f>
        <v>28240</v>
      </c>
      <c r="J22" s="99">
        <f t="shared" si="2"/>
        <v>32871360</v>
      </c>
      <c r="K22" s="65">
        <f t="shared" si="3"/>
        <v>37802064</v>
      </c>
      <c r="L22" s="100">
        <f t="shared" si="4"/>
        <v>94500</v>
      </c>
      <c r="M22" s="65">
        <f t="shared" si="5"/>
        <v>3585120.0000000005</v>
      </c>
      <c r="N22" s="3"/>
      <c r="R22" s="2"/>
    </row>
    <row r="23" spans="1:18" ht="16.5" x14ac:dyDescent="0.3">
      <c r="A23" s="57">
        <v>22</v>
      </c>
      <c r="B23" s="59">
        <v>705</v>
      </c>
      <c r="C23" s="59">
        <v>7</v>
      </c>
      <c r="D23" s="58" t="s">
        <v>17</v>
      </c>
      <c r="E23" s="58">
        <v>689</v>
      </c>
      <c r="F23" s="58">
        <v>228</v>
      </c>
      <c r="G23" s="60">
        <f t="shared" si="0"/>
        <v>917</v>
      </c>
      <c r="H23" s="60">
        <f t="shared" si="1"/>
        <v>1008.7</v>
      </c>
      <c r="I23" s="57">
        <f>I22</f>
        <v>28240</v>
      </c>
      <c r="J23" s="99">
        <f t="shared" si="2"/>
        <v>25896080</v>
      </c>
      <c r="K23" s="65">
        <f t="shared" si="3"/>
        <v>29780492</v>
      </c>
      <c r="L23" s="100">
        <f t="shared" si="4"/>
        <v>74500</v>
      </c>
      <c r="M23" s="65">
        <f t="shared" si="5"/>
        <v>2824360</v>
      </c>
      <c r="N23" s="3"/>
      <c r="R23" s="2"/>
    </row>
    <row r="24" spans="1:18" ht="16.5" x14ac:dyDescent="0.3">
      <c r="A24" s="63">
        <v>23</v>
      </c>
      <c r="B24" s="59">
        <v>706</v>
      </c>
      <c r="C24" s="59">
        <v>7</v>
      </c>
      <c r="D24" s="58" t="s">
        <v>16</v>
      </c>
      <c r="E24" s="58">
        <v>624</v>
      </c>
      <c r="F24" s="58">
        <v>208</v>
      </c>
      <c r="G24" s="60">
        <f t="shared" si="0"/>
        <v>832</v>
      </c>
      <c r="H24" s="60">
        <f t="shared" si="1"/>
        <v>915.2</v>
      </c>
      <c r="I24" s="57">
        <f>I23</f>
        <v>28240</v>
      </c>
      <c r="J24" s="99">
        <f t="shared" si="2"/>
        <v>23495680</v>
      </c>
      <c r="K24" s="65">
        <f t="shared" si="3"/>
        <v>27020032</v>
      </c>
      <c r="L24" s="100">
        <f t="shared" si="4"/>
        <v>67500</v>
      </c>
      <c r="M24" s="65">
        <f t="shared" si="5"/>
        <v>2562560</v>
      </c>
      <c r="N24" s="3"/>
      <c r="R24" s="2"/>
    </row>
    <row r="25" spans="1:18" ht="16.5" x14ac:dyDescent="0.3">
      <c r="A25" s="57">
        <v>24</v>
      </c>
      <c r="B25" s="59">
        <v>801</v>
      </c>
      <c r="C25" s="59">
        <v>8</v>
      </c>
      <c r="D25" s="58" t="s">
        <v>16</v>
      </c>
      <c r="E25" s="58">
        <v>542</v>
      </c>
      <c r="F25" s="58">
        <v>197</v>
      </c>
      <c r="G25" s="60">
        <f t="shared" si="0"/>
        <v>739</v>
      </c>
      <c r="H25" s="60">
        <f t="shared" si="1"/>
        <v>812.90000000000009</v>
      </c>
      <c r="I25" s="57">
        <f>I24+80</f>
        <v>28320</v>
      </c>
      <c r="J25" s="99">
        <f t="shared" si="2"/>
        <v>20928480</v>
      </c>
      <c r="K25" s="65">
        <f t="shared" si="3"/>
        <v>24067752</v>
      </c>
      <c r="L25" s="100">
        <f t="shared" si="4"/>
        <v>60000</v>
      </c>
      <c r="M25" s="65">
        <f t="shared" si="5"/>
        <v>2276120.0000000005</v>
      </c>
      <c r="N25" s="3"/>
      <c r="R25" s="2"/>
    </row>
    <row r="26" spans="1:18" ht="16.5" x14ac:dyDescent="0.3">
      <c r="A26" s="63">
        <v>25</v>
      </c>
      <c r="B26" s="59">
        <v>802</v>
      </c>
      <c r="C26" s="59">
        <v>8</v>
      </c>
      <c r="D26" s="58" t="s">
        <v>16</v>
      </c>
      <c r="E26" s="58">
        <v>544</v>
      </c>
      <c r="F26" s="58">
        <v>209</v>
      </c>
      <c r="G26" s="60">
        <f t="shared" si="0"/>
        <v>753</v>
      </c>
      <c r="H26" s="60">
        <f t="shared" si="1"/>
        <v>828.30000000000007</v>
      </c>
      <c r="I26" s="57">
        <f>I25</f>
        <v>28320</v>
      </c>
      <c r="J26" s="99">
        <f t="shared" si="2"/>
        <v>21324960</v>
      </c>
      <c r="K26" s="65">
        <f t="shared" si="3"/>
        <v>24523704</v>
      </c>
      <c r="L26" s="100">
        <f t="shared" si="4"/>
        <v>61500</v>
      </c>
      <c r="M26" s="65">
        <f t="shared" si="5"/>
        <v>2319240</v>
      </c>
      <c r="N26" s="3"/>
      <c r="R26" s="2"/>
    </row>
    <row r="27" spans="1:18" ht="16.5" x14ac:dyDescent="0.3">
      <c r="A27" s="57">
        <v>26</v>
      </c>
      <c r="B27" s="59">
        <v>803</v>
      </c>
      <c r="C27" s="59">
        <v>8</v>
      </c>
      <c r="D27" s="58" t="s">
        <v>17</v>
      </c>
      <c r="E27" s="58">
        <v>792</v>
      </c>
      <c r="F27" s="58">
        <v>281</v>
      </c>
      <c r="G27" s="60">
        <f t="shared" si="0"/>
        <v>1073</v>
      </c>
      <c r="H27" s="60">
        <f t="shared" si="1"/>
        <v>1180.3000000000002</v>
      </c>
      <c r="I27" s="57">
        <f>I26</f>
        <v>28320</v>
      </c>
      <c r="J27" s="99">
        <f t="shared" si="2"/>
        <v>30387360</v>
      </c>
      <c r="K27" s="65">
        <f t="shared" si="3"/>
        <v>34945464</v>
      </c>
      <c r="L27" s="100">
        <f t="shared" si="4"/>
        <v>87500</v>
      </c>
      <c r="M27" s="65">
        <f t="shared" si="5"/>
        <v>3304840.0000000005</v>
      </c>
      <c r="N27" s="3"/>
      <c r="R27" s="2"/>
    </row>
    <row r="28" spans="1:18" ht="16.5" x14ac:dyDescent="0.3">
      <c r="A28" s="63">
        <v>27</v>
      </c>
      <c r="B28" s="59">
        <v>804</v>
      </c>
      <c r="C28" s="59">
        <v>8</v>
      </c>
      <c r="D28" s="58" t="s">
        <v>17</v>
      </c>
      <c r="E28" s="58">
        <v>860</v>
      </c>
      <c r="F28" s="58">
        <v>325</v>
      </c>
      <c r="G28" s="60">
        <f t="shared" si="0"/>
        <v>1185</v>
      </c>
      <c r="H28" s="60">
        <f t="shared" si="1"/>
        <v>1303.5</v>
      </c>
      <c r="I28" s="57">
        <f>I27</f>
        <v>28320</v>
      </c>
      <c r="J28" s="99">
        <f t="shared" si="2"/>
        <v>33559200</v>
      </c>
      <c r="K28" s="65">
        <f t="shared" si="3"/>
        <v>38593080</v>
      </c>
      <c r="L28" s="100">
        <f t="shared" si="4"/>
        <v>96500</v>
      </c>
      <c r="M28" s="65">
        <f t="shared" si="5"/>
        <v>3649800</v>
      </c>
      <c r="N28" s="3"/>
      <c r="R28" s="2"/>
    </row>
    <row r="29" spans="1:18" ht="16.5" x14ac:dyDescent="0.3">
      <c r="A29" s="57">
        <v>28</v>
      </c>
      <c r="B29" s="59">
        <v>805</v>
      </c>
      <c r="C29" s="59">
        <v>8</v>
      </c>
      <c r="D29" s="58" t="s">
        <v>17</v>
      </c>
      <c r="E29" s="58">
        <v>689</v>
      </c>
      <c r="F29" s="58">
        <v>226</v>
      </c>
      <c r="G29" s="60">
        <f t="shared" si="0"/>
        <v>915</v>
      </c>
      <c r="H29" s="60">
        <f t="shared" si="1"/>
        <v>1006.5000000000001</v>
      </c>
      <c r="I29" s="57">
        <f>I28</f>
        <v>28320</v>
      </c>
      <c r="J29" s="99">
        <f t="shared" si="2"/>
        <v>25912800</v>
      </c>
      <c r="K29" s="65">
        <f t="shared" si="3"/>
        <v>29799720</v>
      </c>
      <c r="L29" s="100">
        <f t="shared" si="4"/>
        <v>74500</v>
      </c>
      <c r="M29" s="65">
        <f t="shared" si="5"/>
        <v>2818200.0000000005</v>
      </c>
      <c r="N29" s="3"/>
      <c r="R29" s="2"/>
    </row>
    <row r="30" spans="1:18" ht="16.5" x14ac:dyDescent="0.3">
      <c r="A30" s="63">
        <v>29</v>
      </c>
      <c r="B30" s="59">
        <v>806</v>
      </c>
      <c r="C30" s="59">
        <v>8</v>
      </c>
      <c r="D30" s="58" t="s">
        <v>16</v>
      </c>
      <c r="E30" s="58">
        <v>622</v>
      </c>
      <c r="F30" s="58">
        <v>212</v>
      </c>
      <c r="G30" s="60">
        <f t="shared" si="0"/>
        <v>834</v>
      </c>
      <c r="H30" s="60">
        <f t="shared" si="1"/>
        <v>917.40000000000009</v>
      </c>
      <c r="I30" s="57">
        <f>I29</f>
        <v>28320</v>
      </c>
      <c r="J30" s="99">
        <f t="shared" si="2"/>
        <v>23618880</v>
      </c>
      <c r="K30" s="65">
        <f t="shared" si="3"/>
        <v>27161712</v>
      </c>
      <c r="L30" s="100">
        <f t="shared" si="4"/>
        <v>68000</v>
      </c>
      <c r="M30" s="65">
        <f t="shared" si="5"/>
        <v>2568720.0000000005</v>
      </c>
      <c r="N30" s="3"/>
      <c r="R30" s="2"/>
    </row>
    <row r="31" spans="1:18" ht="16.5" x14ac:dyDescent="0.3">
      <c r="A31" s="57">
        <v>30</v>
      </c>
      <c r="B31" s="59">
        <v>902</v>
      </c>
      <c r="C31" s="59">
        <v>9</v>
      </c>
      <c r="D31" s="58" t="s">
        <v>16</v>
      </c>
      <c r="E31" s="58">
        <v>544</v>
      </c>
      <c r="F31" s="58">
        <v>207</v>
      </c>
      <c r="G31" s="60">
        <f t="shared" si="0"/>
        <v>751</v>
      </c>
      <c r="H31" s="60">
        <f t="shared" si="1"/>
        <v>826.1</v>
      </c>
      <c r="I31" s="57">
        <f>I30+80</f>
        <v>28400</v>
      </c>
      <c r="J31" s="99">
        <f t="shared" si="2"/>
        <v>21328400</v>
      </c>
      <c r="K31" s="65">
        <f t="shared" si="3"/>
        <v>24527660</v>
      </c>
      <c r="L31" s="100">
        <f t="shared" si="4"/>
        <v>61500</v>
      </c>
      <c r="M31" s="65">
        <f t="shared" si="5"/>
        <v>2313080</v>
      </c>
      <c r="N31" s="3"/>
      <c r="R31" s="2"/>
    </row>
    <row r="32" spans="1:18" ht="16.5" x14ac:dyDescent="0.3">
      <c r="A32" s="63">
        <v>31</v>
      </c>
      <c r="B32" s="59">
        <v>903</v>
      </c>
      <c r="C32" s="59">
        <v>9</v>
      </c>
      <c r="D32" s="58" t="s">
        <v>17</v>
      </c>
      <c r="E32" s="58">
        <v>792</v>
      </c>
      <c r="F32" s="58">
        <v>256</v>
      </c>
      <c r="G32" s="60">
        <f t="shared" si="0"/>
        <v>1048</v>
      </c>
      <c r="H32" s="60">
        <f t="shared" si="1"/>
        <v>1152.8000000000002</v>
      </c>
      <c r="I32" s="57">
        <f>I31</f>
        <v>28400</v>
      </c>
      <c r="J32" s="99">
        <f t="shared" si="2"/>
        <v>29763200</v>
      </c>
      <c r="K32" s="65">
        <f t="shared" si="3"/>
        <v>34227680</v>
      </c>
      <c r="L32" s="100">
        <f t="shared" si="4"/>
        <v>85500</v>
      </c>
      <c r="M32" s="65">
        <f t="shared" si="5"/>
        <v>3227840.0000000005</v>
      </c>
      <c r="N32" s="3"/>
      <c r="R32" s="2"/>
    </row>
    <row r="33" spans="1:20" ht="16.5" x14ac:dyDescent="0.3">
      <c r="A33" s="57">
        <v>32</v>
      </c>
      <c r="B33" s="59">
        <v>904</v>
      </c>
      <c r="C33" s="59">
        <v>9</v>
      </c>
      <c r="D33" s="58" t="s">
        <v>17</v>
      </c>
      <c r="E33" s="58">
        <v>857</v>
      </c>
      <c r="F33" s="58">
        <v>305</v>
      </c>
      <c r="G33" s="60">
        <f t="shared" si="0"/>
        <v>1162</v>
      </c>
      <c r="H33" s="60">
        <f t="shared" si="1"/>
        <v>1278.2</v>
      </c>
      <c r="I33" s="57">
        <f>I32</f>
        <v>28400</v>
      </c>
      <c r="J33" s="99">
        <f t="shared" si="2"/>
        <v>33000800</v>
      </c>
      <c r="K33" s="65">
        <f t="shared" si="3"/>
        <v>37950920</v>
      </c>
      <c r="L33" s="100">
        <f t="shared" si="4"/>
        <v>95000</v>
      </c>
      <c r="M33" s="65">
        <f t="shared" si="5"/>
        <v>3578960</v>
      </c>
      <c r="N33" s="3"/>
      <c r="R33" s="2"/>
    </row>
    <row r="34" spans="1:20" ht="16.5" x14ac:dyDescent="0.3">
      <c r="A34" s="63">
        <v>33</v>
      </c>
      <c r="B34" s="59">
        <v>905</v>
      </c>
      <c r="C34" s="59">
        <v>9</v>
      </c>
      <c r="D34" s="58" t="s">
        <v>17</v>
      </c>
      <c r="E34" s="58">
        <v>689</v>
      </c>
      <c r="F34" s="58">
        <v>240</v>
      </c>
      <c r="G34" s="60">
        <f t="shared" si="0"/>
        <v>929</v>
      </c>
      <c r="H34" s="60">
        <f t="shared" si="1"/>
        <v>1021.9000000000001</v>
      </c>
      <c r="I34" s="57">
        <f>I33</f>
        <v>28400</v>
      </c>
      <c r="J34" s="99">
        <f t="shared" si="2"/>
        <v>26383600</v>
      </c>
      <c r="K34" s="65">
        <f t="shared" si="3"/>
        <v>30341140</v>
      </c>
      <c r="L34" s="100">
        <f t="shared" si="4"/>
        <v>76000</v>
      </c>
      <c r="M34" s="65">
        <f t="shared" si="5"/>
        <v>2861320.0000000005</v>
      </c>
      <c r="N34" s="3"/>
      <c r="R34" s="2"/>
    </row>
    <row r="35" spans="1:20" ht="16.5" x14ac:dyDescent="0.3">
      <c r="A35" s="57">
        <v>34</v>
      </c>
      <c r="B35" s="59">
        <v>906</v>
      </c>
      <c r="C35" s="59">
        <v>9</v>
      </c>
      <c r="D35" s="58" t="s">
        <v>16</v>
      </c>
      <c r="E35" s="58">
        <v>629</v>
      </c>
      <c r="F35" s="58">
        <v>204</v>
      </c>
      <c r="G35" s="60">
        <f t="shared" si="0"/>
        <v>833</v>
      </c>
      <c r="H35" s="60">
        <f t="shared" si="1"/>
        <v>916.30000000000007</v>
      </c>
      <c r="I35" s="57">
        <f>I34</f>
        <v>28400</v>
      </c>
      <c r="J35" s="99">
        <f t="shared" si="2"/>
        <v>23657200</v>
      </c>
      <c r="K35" s="65">
        <f t="shared" si="3"/>
        <v>27205780</v>
      </c>
      <c r="L35" s="100">
        <f t="shared" si="4"/>
        <v>68000</v>
      </c>
      <c r="M35" s="65">
        <f t="shared" si="5"/>
        <v>2565640</v>
      </c>
      <c r="N35" s="3"/>
      <c r="P35">
        <v>990</v>
      </c>
      <c r="R35" s="53">
        <v>11979000</v>
      </c>
      <c r="S35" s="54">
        <f>R35/P35</f>
        <v>12100</v>
      </c>
      <c r="T35" s="54">
        <f>R35/E35</f>
        <v>19044.515103338632</v>
      </c>
    </row>
    <row r="36" spans="1:20" ht="16.5" x14ac:dyDescent="0.3">
      <c r="A36" s="63">
        <v>35</v>
      </c>
      <c r="B36" s="59">
        <v>1001</v>
      </c>
      <c r="C36" s="59">
        <v>10</v>
      </c>
      <c r="D36" s="58" t="s">
        <v>16</v>
      </c>
      <c r="E36" s="58">
        <v>542</v>
      </c>
      <c r="F36" s="58">
        <v>197</v>
      </c>
      <c r="G36" s="60">
        <f t="shared" si="0"/>
        <v>739</v>
      </c>
      <c r="H36" s="60">
        <f t="shared" si="1"/>
        <v>812.90000000000009</v>
      </c>
      <c r="I36" s="57">
        <f>I35+80</f>
        <v>28480</v>
      </c>
      <c r="J36" s="99">
        <f t="shared" si="2"/>
        <v>21046720</v>
      </c>
      <c r="K36" s="65">
        <f t="shared" si="3"/>
        <v>24203728</v>
      </c>
      <c r="L36" s="100">
        <f t="shared" si="4"/>
        <v>60500</v>
      </c>
      <c r="M36" s="65">
        <f t="shared" si="5"/>
        <v>2276120.0000000005</v>
      </c>
      <c r="N36" s="3"/>
      <c r="R36" s="2"/>
    </row>
    <row r="37" spans="1:20" ht="16.5" x14ac:dyDescent="0.3">
      <c r="A37" s="57">
        <v>36</v>
      </c>
      <c r="B37" s="59">
        <v>1002</v>
      </c>
      <c r="C37" s="59">
        <v>10</v>
      </c>
      <c r="D37" s="58" t="s">
        <v>16</v>
      </c>
      <c r="E37" s="58">
        <v>544</v>
      </c>
      <c r="F37" s="58">
        <v>209</v>
      </c>
      <c r="G37" s="60">
        <f t="shared" si="0"/>
        <v>753</v>
      </c>
      <c r="H37" s="60">
        <f t="shared" si="1"/>
        <v>828.30000000000007</v>
      </c>
      <c r="I37" s="57">
        <f>I36</f>
        <v>28480</v>
      </c>
      <c r="J37" s="99">
        <f t="shared" si="2"/>
        <v>21445440</v>
      </c>
      <c r="K37" s="65">
        <f t="shared" si="3"/>
        <v>24662256</v>
      </c>
      <c r="L37" s="100">
        <f t="shared" si="4"/>
        <v>61500</v>
      </c>
      <c r="M37" s="65">
        <f t="shared" si="5"/>
        <v>2319240</v>
      </c>
      <c r="N37" s="3"/>
      <c r="R37" s="2"/>
    </row>
    <row r="38" spans="1:20" ht="16.5" x14ac:dyDescent="0.3">
      <c r="A38" s="63">
        <v>37</v>
      </c>
      <c r="B38" s="59">
        <v>1003</v>
      </c>
      <c r="C38" s="59">
        <v>10</v>
      </c>
      <c r="D38" s="58" t="s">
        <v>17</v>
      </c>
      <c r="E38" s="58">
        <v>792</v>
      </c>
      <c r="F38" s="58">
        <v>281</v>
      </c>
      <c r="G38" s="60">
        <f t="shared" si="0"/>
        <v>1073</v>
      </c>
      <c r="H38" s="60">
        <f t="shared" si="1"/>
        <v>1180.3000000000002</v>
      </c>
      <c r="I38" s="57">
        <f>I37</f>
        <v>28480</v>
      </c>
      <c r="J38" s="99">
        <f t="shared" si="2"/>
        <v>30559040</v>
      </c>
      <c r="K38" s="65">
        <f t="shared" si="3"/>
        <v>35142896</v>
      </c>
      <c r="L38" s="100">
        <f t="shared" si="4"/>
        <v>88000</v>
      </c>
      <c r="M38" s="65">
        <f t="shared" si="5"/>
        <v>3304840.0000000005</v>
      </c>
      <c r="N38" s="3"/>
      <c r="R38" s="2"/>
    </row>
    <row r="39" spans="1:20" ht="16.5" x14ac:dyDescent="0.3">
      <c r="A39" s="57">
        <v>38</v>
      </c>
      <c r="B39" s="59">
        <v>1004</v>
      </c>
      <c r="C39" s="59">
        <v>10</v>
      </c>
      <c r="D39" s="58" t="s">
        <v>17</v>
      </c>
      <c r="E39" s="58">
        <v>860</v>
      </c>
      <c r="F39" s="58">
        <v>325</v>
      </c>
      <c r="G39" s="60">
        <f t="shared" si="0"/>
        <v>1185</v>
      </c>
      <c r="H39" s="60">
        <f t="shared" si="1"/>
        <v>1303.5</v>
      </c>
      <c r="I39" s="57">
        <f>I38</f>
        <v>28480</v>
      </c>
      <c r="J39" s="99">
        <f t="shared" si="2"/>
        <v>33748800</v>
      </c>
      <c r="K39" s="65">
        <f t="shared" si="3"/>
        <v>38811120</v>
      </c>
      <c r="L39" s="100">
        <f t="shared" si="4"/>
        <v>97000</v>
      </c>
      <c r="M39" s="65">
        <f t="shared" si="5"/>
        <v>3649800</v>
      </c>
      <c r="N39" s="3"/>
      <c r="R39" s="2"/>
    </row>
    <row r="40" spans="1:20" ht="16.5" x14ac:dyDescent="0.3">
      <c r="A40" s="63">
        <v>39</v>
      </c>
      <c r="B40" s="59">
        <v>1005</v>
      </c>
      <c r="C40" s="59">
        <v>10</v>
      </c>
      <c r="D40" s="58" t="s">
        <v>17</v>
      </c>
      <c r="E40" s="58">
        <v>689</v>
      </c>
      <c r="F40" s="58">
        <v>226</v>
      </c>
      <c r="G40" s="60">
        <f t="shared" si="0"/>
        <v>915</v>
      </c>
      <c r="H40" s="60">
        <f t="shared" si="1"/>
        <v>1006.5000000000001</v>
      </c>
      <c r="I40" s="57">
        <f>I39</f>
        <v>28480</v>
      </c>
      <c r="J40" s="99">
        <f t="shared" si="2"/>
        <v>26059200</v>
      </c>
      <c r="K40" s="65">
        <f t="shared" si="3"/>
        <v>29968080</v>
      </c>
      <c r="L40" s="100">
        <f t="shared" si="4"/>
        <v>75000</v>
      </c>
      <c r="M40" s="65">
        <f t="shared" si="5"/>
        <v>2818200.0000000005</v>
      </c>
      <c r="N40" s="3"/>
      <c r="R40" s="2"/>
    </row>
    <row r="41" spans="1:20" ht="16.5" x14ac:dyDescent="0.3">
      <c r="A41" s="57">
        <v>40</v>
      </c>
      <c r="B41" s="59">
        <v>1006</v>
      </c>
      <c r="C41" s="59">
        <v>10</v>
      </c>
      <c r="D41" s="58" t="s">
        <v>16</v>
      </c>
      <c r="E41" s="58">
        <v>622</v>
      </c>
      <c r="F41" s="58">
        <v>212</v>
      </c>
      <c r="G41" s="60">
        <f t="shared" si="0"/>
        <v>834</v>
      </c>
      <c r="H41" s="60">
        <f t="shared" si="1"/>
        <v>917.40000000000009</v>
      </c>
      <c r="I41" s="57">
        <f>I40</f>
        <v>28480</v>
      </c>
      <c r="J41" s="99">
        <f t="shared" si="2"/>
        <v>23752320</v>
      </c>
      <c r="K41" s="65">
        <f t="shared" si="3"/>
        <v>27315168</v>
      </c>
      <c r="L41" s="100">
        <f t="shared" si="4"/>
        <v>68500</v>
      </c>
      <c r="M41" s="65">
        <f t="shared" si="5"/>
        <v>2568720.0000000005</v>
      </c>
      <c r="N41" s="3"/>
      <c r="R41" s="2"/>
    </row>
    <row r="42" spans="1:20" ht="16.5" x14ac:dyDescent="0.3">
      <c r="A42" s="63">
        <v>41</v>
      </c>
      <c r="B42" s="59">
        <v>1101</v>
      </c>
      <c r="C42" s="59">
        <v>11</v>
      </c>
      <c r="D42" s="58" t="s">
        <v>16</v>
      </c>
      <c r="E42" s="58">
        <v>541</v>
      </c>
      <c r="F42" s="58">
        <v>187</v>
      </c>
      <c r="G42" s="60">
        <f t="shared" si="0"/>
        <v>728</v>
      </c>
      <c r="H42" s="60">
        <f t="shared" si="1"/>
        <v>800.80000000000007</v>
      </c>
      <c r="I42" s="57">
        <f>I41+80</f>
        <v>28560</v>
      </c>
      <c r="J42" s="99">
        <f t="shared" si="2"/>
        <v>20791680</v>
      </c>
      <c r="K42" s="65">
        <f t="shared" si="3"/>
        <v>23910432</v>
      </c>
      <c r="L42" s="100">
        <f t="shared" si="4"/>
        <v>60000</v>
      </c>
      <c r="M42" s="65">
        <f t="shared" si="5"/>
        <v>2242240</v>
      </c>
      <c r="N42" s="3"/>
      <c r="R42" s="2"/>
    </row>
    <row r="43" spans="1:20" ht="16.5" x14ac:dyDescent="0.3">
      <c r="A43" s="57">
        <v>42</v>
      </c>
      <c r="B43" s="59">
        <v>1102</v>
      </c>
      <c r="C43" s="59">
        <v>11</v>
      </c>
      <c r="D43" s="58" t="s">
        <v>16</v>
      </c>
      <c r="E43" s="58">
        <v>544</v>
      </c>
      <c r="F43" s="58">
        <v>205</v>
      </c>
      <c r="G43" s="60">
        <f t="shared" si="0"/>
        <v>749</v>
      </c>
      <c r="H43" s="60">
        <f t="shared" si="1"/>
        <v>823.90000000000009</v>
      </c>
      <c r="I43" s="57">
        <f>I42</f>
        <v>28560</v>
      </c>
      <c r="J43" s="99">
        <f t="shared" si="2"/>
        <v>21391440</v>
      </c>
      <c r="K43" s="65">
        <f t="shared" si="3"/>
        <v>24600156</v>
      </c>
      <c r="L43" s="100">
        <f t="shared" si="4"/>
        <v>61500</v>
      </c>
      <c r="M43" s="65">
        <f t="shared" si="5"/>
        <v>2306920.0000000005</v>
      </c>
      <c r="N43" s="3"/>
      <c r="R43" s="2"/>
    </row>
    <row r="44" spans="1:20" ht="16.5" x14ac:dyDescent="0.3">
      <c r="A44" s="63">
        <v>43</v>
      </c>
      <c r="B44" s="59">
        <v>1103</v>
      </c>
      <c r="C44" s="59">
        <v>11</v>
      </c>
      <c r="D44" s="58" t="s">
        <v>17</v>
      </c>
      <c r="E44" s="58">
        <v>792</v>
      </c>
      <c r="F44" s="58">
        <v>266</v>
      </c>
      <c r="G44" s="60">
        <f t="shared" si="0"/>
        <v>1058</v>
      </c>
      <c r="H44" s="60">
        <f t="shared" si="1"/>
        <v>1163.8000000000002</v>
      </c>
      <c r="I44" s="57">
        <f>I43</f>
        <v>28560</v>
      </c>
      <c r="J44" s="99">
        <f t="shared" si="2"/>
        <v>30216480</v>
      </c>
      <c r="K44" s="65">
        <f t="shared" si="3"/>
        <v>34748952</v>
      </c>
      <c r="L44" s="100">
        <f t="shared" si="4"/>
        <v>87000</v>
      </c>
      <c r="M44" s="65">
        <f t="shared" si="5"/>
        <v>3258640.0000000005</v>
      </c>
      <c r="N44" s="3"/>
      <c r="R44" s="2"/>
    </row>
    <row r="45" spans="1:20" ht="16.5" x14ac:dyDescent="0.3">
      <c r="A45" s="57">
        <v>44</v>
      </c>
      <c r="B45" s="59">
        <v>1104</v>
      </c>
      <c r="C45" s="59">
        <v>11</v>
      </c>
      <c r="D45" s="58" t="s">
        <v>17</v>
      </c>
      <c r="E45" s="58">
        <v>857</v>
      </c>
      <c r="F45" s="58">
        <v>307</v>
      </c>
      <c r="G45" s="60">
        <f t="shared" si="0"/>
        <v>1164</v>
      </c>
      <c r="H45" s="60">
        <f t="shared" si="1"/>
        <v>1280.4000000000001</v>
      </c>
      <c r="I45" s="57">
        <f>I44</f>
        <v>28560</v>
      </c>
      <c r="J45" s="99">
        <f t="shared" si="2"/>
        <v>33243840</v>
      </c>
      <c r="K45" s="65">
        <f t="shared" si="3"/>
        <v>38230416</v>
      </c>
      <c r="L45" s="100">
        <f t="shared" si="4"/>
        <v>95500</v>
      </c>
      <c r="M45" s="65">
        <f t="shared" si="5"/>
        <v>3585120.0000000005</v>
      </c>
      <c r="N45" s="3"/>
      <c r="R45" s="2"/>
    </row>
    <row r="46" spans="1:20" ht="16.5" x14ac:dyDescent="0.3">
      <c r="A46" s="63">
        <v>45</v>
      </c>
      <c r="B46" s="59">
        <v>1105</v>
      </c>
      <c r="C46" s="59">
        <v>11</v>
      </c>
      <c r="D46" s="58" t="s">
        <v>17</v>
      </c>
      <c r="E46" s="58">
        <v>689</v>
      </c>
      <c r="F46" s="58">
        <v>228</v>
      </c>
      <c r="G46" s="60">
        <f t="shared" si="0"/>
        <v>917</v>
      </c>
      <c r="H46" s="60">
        <f t="shared" si="1"/>
        <v>1008.7</v>
      </c>
      <c r="I46" s="57">
        <f>I45</f>
        <v>28560</v>
      </c>
      <c r="J46" s="99">
        <f t="shared" si="2"/>
        <v>26189520</v>
      </c>
      <c r="K46" s="65">
        <f t="shared" si="3"/>
        <v>30117948</v>
      </c>
      <c r="L46" s="100">
        <f t="shared" si="4"/>
        <v>75500</v>
      </c>
      <c r="M46" s="65">
        <f t="shared" si="5"/>
        <v>2824360</v>
      </c>
      <c r="N46" s="3"/>
      <c r="R46" s="2"/>
    </row>
    <row r="47" spans="1:20" ht="16.5" x14ac:dyDescent="0.3">
      <c r="A47" s="57">
        <v>46</v>
      </c>
      <c r="B47" s="59">
        <v>1106</v>
      </c>
      <c r="C47" s="59">
        <v>11</v>
      </c>
      <c r="D47" s="58" t="s">
        <v>16</v>
      </c>
      <c r="E47" s="58">
        <v>624</v>
      </c>
      <c r="F47" s="58">
        <v>208</v>
      </c>
      <c r="G47" s="60">
        <f t="shared" si="0"/>
        <v>832</v>
      </c>
      <c r="H47" s="60">
        <f t="shared" si="1"/>
        <v>915.2</v>
      </c>
      <c r="I47" s="57">
        <f>I46</f>
        <v>28560</v>
      </c>
      <c r="J47" s="99">
        <f t="shared" si="2"/>
        <v>23761920</v>
      </c>
      <c r="K47" s="65">
        <f t="shared" si="3"/>
        <v>27326208</v>
      </c>
      <c r="L47" s="100">
        <f t="shared" si="4"/>
        <v>68500</v>
      </c>
      <c r="M47" s="65">
        <f t="shared" si="5"/>
        <v>2562560</v>
      </c>
      <c r="N47" s="3"/>
      <c r="R47" s="2"/>
    </row>
    <row r="48" spans="1:20" s="30" customFormat="1" ht="16.5" x14ac:dyDescent="0.2">
      <c r="A48" s="87" t="s">
        <v>3</v>
      </c>
      <c r="B48" s="88"/>
      <c r="C48" s="88"/>
      <c r="D48" s="89"/>
      <c r="E48" s="61">
        <f>SUM(E2:E47)</f>
        <v>31312</v>
      </c>
      <c r="F48" s="61">
        <f>SUM(F2:F47)</f>
        <v>11026</v>
      </c>
      <c r="G48" s="61">
        <f>SUM(G2:G47)</f>
        <v>42338</v>
      </c>
      <c r="H48" s="61">
        <f>SUM(H2:H47)</f>
        <v>46571.800000000017</v>
      </c>
      <c r="I48" s="106"/>
      <c r="J48" s="101">
        <f t="shared" ref="J48:M48" si="6">SUM(J2:J47)</f>
        <v>1197368480</v>
      </c>
      <c r="K48" s="102">
        <f t="shared" si="6"/>
        <v>1376973752</v>
      </c>
      <c r="L48" s="103"/>
      <c r="M48" s="101">
        <f t="shared" si="6"/>
        <v>130401040</v>
      </c>
      <c r="N48" s="50"/>
    </row>
  </sheetData>
  <mergeCells count="1">
    <mergeCell ref="A48:D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3"/>
  <sheetViews>
    <sheetView zoomScale="160" zoomScaleNormal="160" workbookViewId="0">
      <selection activeCell="F4" sqref="F4:G4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7" customFormat="1" ht="21" customHeight="1" x14ac:dyDescent="0.25">
      <c r="A1" s="48" t="s">
        <v>35</v>
      </c>
      <c r="B1" s="48" t="s">
        <v>9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5"/>
      <c r="I1" s="5"/>
      <c r="J1" s="5"/>
      <c r="K1" s="5"/>
      <c r="L1" s="5"/>
    </row>
    <row r="2" spans="1:12" s="7" customFormat="1" ht="21" customHeight="1" x14ac:dyDescent="0.25">
      <c r="A2" s="49">
        <v>1</v>
      </c>
      <c r="B2" s="85" t="s">
        <v>36</v>
      </c>
      <c r="C2" s="59">
        <v>30</v>
      </c>
      <c r="D2" s="58">
        <f>'Tower 1'!G32</f>
        <v>22922</v>
      </c>
      <c r="E2" s="86">
        <f>'Tower 1'!H32</f>
        <v>25214.200000000008</v>
      </c>
      <c r="F2" s="107">
        <f>'Tower 1'!J32</f>
        <v>648290080</v>
      </c>
      <c r="G2" s="108">
        <f>'Tower 1'!K32</f>
        <v>745533592</v>
      </c>
      <c r="H2" s="5"/>
      <c r="I2" s="5"/>
      <c r="J2" s="5"/>
      <c r="K2" s="5"/>
      <c r="L2" s="5"/>
    </row>
    <row r="3" spans="1:12" s="7" customFormat="1" ht="35.25" customHeight="1" x14ac:dyDescent="0.25">
      <c r="A3" s="49">
        <v>2</v>
      </c>
      <c r="B3" s="85" t="s">
        <v>37</v>
      </c>
      <c r="C3" s="85">
        <f>22+24</f>
        <v>46</v>
      </c>
      <c r="D3" s="83">
        <f>'Tower 2'!G48</f>
        <v>42338</v>
      </c>
      <c r="E3" s="84">
        <f>'Tower 2'!H48</f>
        <v>46571.800000000017</v>
      </c>
      <c r="F3" s="109">
        <f>'Tower 2'!J48</f>
        <v>1197368480</v>
      </c>
      <c r="G3" s="110">
        <f>'Tower 2'!K48</f>
        <v>1376973752</v>
      </c>
      <c r="H3" s="5"/>
      <c r="I3" s="5"/>
      <c r="J3" s="5"/>
      <c r="K3" s="5"/>
      <c r="L3" s="5"/>
    </row>
    <row r="4" spans="1:12" s="7" customFormat="1" ht="16.5" x14ac:dyDescent="0.25">
      <c r="A4" s="90" t="s">
        <v>3</v>
      </c>
      <c r="B4" s="90"/>
      <c r="C4" s="48">
        <f>SUM(C2:C3)</f>
        <v>76</v>
      </c>
      <c r="D4" s="48">
        <f t="shared" ref="D4:G4" si="0">SUM(D2:D3)</f>
        <v>65260</v>
      </c>
      <c r="E4" s="48">
        <f t="shared" si="0"/>
        <v>71786.000000000029</v>
      </c>
      <c r="F4" s="111">
        <f t="shared" si="0"/>
        <v>1845658560</v>
      </c>
      <c r="G4" s="111">
        <f t="shared" si="0"/>
        <v>2122507344</v>
      </c>
      <c r="H4" s="66"/>
      <c r="I4" s="6"/>
      <c r="J4" s="5"/>
      <c r="K4" s="5"/>
      <c r="L4" s="5"/>
    </row>
    <row r="5" spans="1:12" s="7" customFormat="1" x14ac:dyDescent="0.25">
      <c r="F5" s="5"/>
      <c r="G5" s="5"/>
      <c r="H5" s="67"/>
      <c r="I5" s="5"/>
      <c r="J5" s="5"/>
      <c r="K5" s="5"/>
      <c r="L5" s="5"/>
    </row>
    <row r="6" spans="1:12" s="7" customFormat="1" ht="16.5" x14ac:dyDescent="0.25">
      <c r="B6" s="10"/>
      <c r="D6" s="11"/>
      <c r="E6" s="11"/>
      <c r="F6" s="12"/>
      <c r="G6" s="12"/>
      <c r="H6" s="5"/>
      <c r="I6" s="8"/>
      <c r="J6" s="5"/>
      <c r="K6" s="5"/>
      <c r="L6" s="5"/>
    </row>
    <row r="7" spans="1:12" s="5" customFormat="1" ht="16.5" x14ac:dyDescent="0.25">
      <c r="A7" s="22"/>
      <c r="B7" s="23"/>
      <c r="C7" s="22"/>
      <c r="D7" s="24"/>
      <c r="E7" s="24"/>
      <c r="F7" s="16"/>
      <c r="G7" s="16">
        <f>E4*2800</f>
        <v>201000800.00000009</v>
      </c>
      <c r="I7" s="8"/>
    </row>
    <row r="8" spans="1:12" s="7" customFormat="1" ht="15.75" x14ac:dyDescent="0.25">
      <c r="A8" s="31"/>
      <c r="B8" s="31"/>
      <c r="C8" s="17"/>
      <c r="D8" s="18"/>
      <c r="E8" s="18"/>
      <c r="F8" s="19"/>
      <c r="G8" s="19"/>
      <c r="H8" s="5"/>
      <c r="I8" s="9"/>
      <c r="J8" s="5"/>
      <c r="K8" s="5"/>
      <c r="L8" s="5"/>
    </row>
    <row r="9" spans="1:12" s="7" customForma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7" customFormat="1" x14ac:dyDescent="0.25">
      <c r="F10" s="5"/>
      <c r="G10" s="5"/>
      <c r="H10" s="5"/>
      <c r="I10" s="5"/>
    </row>
    <row r="11" spans="1:12" s="7" customFormat="1" ht="16.5" x14ac:dyDescent="0.25">
      <c r="B11" s="10"/>
      <c r="D11" s="11"/>
      <c r="E11" s="11"/>
      <c r="F11" s="12"/>
      <c r="G11" s="12"/>
      <c r="H11" s="5"/>
      <c r="I11" s="13"/>
    </row>
    <row r="12" spans="1:12" s="5" customFormat="1" ht="16.5" x14ac:dyDescent="0.25">
      <c r="B12" s="14"/>
      <c r="D12" s="15"/>
      <c r="E12" s="15"/>
      <c r="F12" s="16"/>
      <c r="G12" s="16"/>
      <c r="I12" s="13"/>
    </row>
    <row r="13" spans="1:12" s="7" customFormat="1" ht="15.75" x14ac:dyDescent="0.25">
      <c r="A13" s="31"/>
      <c r="B13" s="31"/>
      <c r="C13" s="17"/>
      <c r="D13" s="18"/>
      <c r="E13" s="18"/>
      <c r="F13" s="19"/>
      <c r="G13" s="19"/>
      <c r="H13" s="5"/>
      <c r="I13" s="20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S120"/>
  <sheetViews>
    <sheetView topLeftCell="D67" zoomScale="145" zoomScaleNormal="145" workbookViewId="0">
      <selection activeCell="R77" sqref="R77:R86"/>
    </sheetView>
  </sheetViews>
  <sheetFormatPr defaultRowHeight="15.75" x14ac:dyDescent="0.25"/>
  <cols>
    <col min="1" max="11" width="9.140625" style="42"/>
    <col min="12" max="12" width="9.5703125" style="42" bestFit="1" customWidth="1"/>
    <col min="13" max="16384" width="9.140625" style="42"/>
  </cols>
  <sheetData>
    <row r="3" spans="2:13" x14ac:dyDescent="0.25">
      <c r="B3" s="43"/>
    </row>
    <row r="8" spans="2:13" x14ac:dyDescent="0.25">
      <c r="I8" s="44"/>
      <c r="J8" s="44"/>
      <c r="K8" s="44"/>
      <c r="L8" s="44"/>
      <c r="M8" s="44"/>
    </row>
    <row r="9" spans="2:13" x14ac:dyDescent="0.25">
      <c r="I9" s="41"/>
      <c r="J9" s="41"/>
      <c r="K9" s="41"/>
      <c r="L9" s="41"/>
      <c r="M9" s="41"/>
    </row>
    <row r="10" spans="2:13" x14ac:dyDescent="0.25">
      <c r="I10" s="41"/>
      <c r="J10" s="41"/>
      <c r="K10" s="41"/>
      <c r="L10" s="41"/>
      <c r="M10" s="41"/>
    </row>
    <row r="11" spans="2:13" x14ac:dyDescent="0.25">
      <c r="I11" s="41"/>
      <c r="J11" s="41"/>
      <c r="K11" s="41"/>
      <c r="L11" s="41"/>
      <c r="M11" s="41"/>
    </row>
    <row r="12" spans="2:13" x14ac:dyDescent="0.25">
      <c r="I12" s="41"/>
      <c r="J12" s="41"/>
      <c r="K12" s="41"/>
      <c r="L12" s="45"/>
      <c r="M12" s="41"/>
    </row>
    <row r="13" spans="2:13" x14ac:dyDescent="0.25">
      <c r="I13" s="41"/>
      <c r="J13" s="41"/>
      <c r="K13" s="41"/>
      <c r="L13" s="45"/>
      <c r="M13" s="41"/>
    </row>
    <row r="14" spans="2:13" x14ac:dyDescent="0.25">
      <c r="I14" s="41"/>
      <c r="J14" s="41"/>
      <c r="K14" s="41"/>
      <c r="L14" s="45"/>
      <c r="M14" s="41"/>
    </row>
    <row r="15" spans="2:13" x14ac:dyDescent="0.25">
      <c r="I15" s="41"/>
      <c r="J15" s="41"/>
      <c r="K15" s="41"/>
      <c r="L15" s="45"/>
      <c r="M15" s="41"/>
    </row>
    <row r="16" spans="2:13" x14ac:dyDescent="0.25">
      <c r="I16" s="41"/>
      <c r="J16" s="41"/>
      <c r="K16" s="41"/>
      <c r="L16" s="41"/>
      <c r="M16" s="46"/>
    </row>
    <row r="17" spans="2:13" x14ac:dyDescent="0.25">
      <c r="I17" s="41"/>
      <c r="J17" s="41"/>
      <c r="K17" s="41"/>
      <c r="L17" s="41"/>
      <c r="M17" s="41"/>
    </row>
    <row r="18" spans="2:13" x14ac:dyDescent="0.25">
      <c r="M18" s="41"/>
    </row>
    <row r="19" spans="2:13" x14ac:dyDescent="0.25">
      <c r="M19" s="41"/>
    </row>
    <row r="20" spans="2:13" ht="21.75" customHeight="1" x14ac:dyDescent="0.25">
      <c r="E20" s="44"/>
      <c r="M20" s="41"/>
    </row>
    <row r="21" spans="2:13" x14ac:dyDescent="0.25">
      <c r="E21" s="41"/>
      <c r="M21" s="41"/>
    </row>
    <row r="22" spans="2:13" x14ac:dyDescent="0.25">
      <c r="E22" s="41"/>
    </row>
    <row r="23" spans="2:13" x14ac:dyDescent="0.25">
      <c r="E23" s="41"/>
    </row>
    <row r="26" spans="2:13" x14ac:dyDescent="0.25">
      <c r="B26" s="43"/>
    </row>
    <row r="28" spans="2:13" x14ac:dyDescent="0.25">
      <c r="D28" s="41"/>
      <c r="E28" s="41"/>
      <c r="M28" s="41"/>
    </row>
    <row r="29" spans="2:13" x14ac:dyDescent="0.25">
      <c r="D29" s="41"/>
      <c r="E29" s="41"/>
      <c r="M29" s="41"/>
    </row>
    <row r="30" spans="2:13" x14ac:dyDescent="0.25">
      <c r="D30" s="41"/>
      <c r="E30" s="41"/>
      <c r="M30" s="41"/>
    </row>
    <row r="31" spans="2:13" x14ac:dyDescent="0.25">
      <c r="D31" s="41"/>
      <c r="E31" s="41"/>
    </row>
    <row r="32" spans="2:13" x14ac:dyDescent="0.25">
      <c r="D32" s="41"/>
      <c r="E32" s="41"/>
      <c r="I32" s="44"/>
      <c r="J32" s="44"/>
      <c r="K32" s="44"/>
      <c r="L32" s="44"/>
      <c r="M32" s="44"/>
    </row>
    <row r="33" spans="4:13" x14ac:dyDescent="0.25">
      <c r="D33" s="41"/>
      <c r="E33" s="41"/>
      <c r="I33" s="41"/>
      <c r="J33" s="41"/>
      <c r="K33" s="41"/>
      <c r="L33" s="45"/>
      <c r="M33" s="41"/>
    </row>
    <row r="34" spans="4:13" x14ac:dyDescent="0.25">
      <c r="D34" s="41"/>
      <c r="E34" s="41"/>
      <c r="I34" s="41"/>
      <c r="J34" s="41"/>
      <c r="K34" s="41"/>
      <c r="L34" s="45"/>
      <c r="M34" s="41"/>
    </row>
    <row r="35" spans="4:13" x14ac:dyDescent="0.25">
      <c r="D35" s="41"/>
      <c r="E35" s="41"/>
      <c r="I35" s="41"/>
      <c r="J35" s="41"/>
      <c r="K35" s="41"/>
      <c r="L35" s="45"/>
      <c r="M35" s="41"/>
    </row>
    <row r="36" spans="4:13" ht="23.25" customHeight="1" x14ac:dyDescent="0.25"/>
    <row r="37" spans="4:13" ht="20.25" customHeight="1" x14ac:dyDescent="0.25"/>
    <row r="39" spans="4:13" x14ac:dyDescent="0.25">
      <c r="I39" s="44"/>
      <c r="J39" s="44"/>
      <c r="K39" s="44"/>
      <c r="L39" s="44"/>
      <c r="M39" s="44"/>
    </row>
    <row r="40" spans="4:13" x14ac:dyDescent="0.25">
      <c r="I40" s="41"/>
      <c r="J40" s="41"/>
      <c r="K40" s="41"/>
      <c r="L40" s="45"/>
      <c r="M40" s="41"/>
    </row>
    <row r="41" spans="4:13" x14ac:dyDescent="0.25">
      <c r="I41" s="41"/>
      <c r="J41" s="41"/>
      <c r="K41" s="41"/>
      <c r="L41" s="45"/>
      <c r="M41" s="41"/>
    </row>
    <row r="42" spans="4:13" x14ac:dyDescent="0.25">
      <c r="I42" s="41"/>
      <c r="J42" s="41"/>
      <c r="K42" s="41"/>
      <c r="L42" s="45"/>
      <c r="M42" s="41"/>
    </row>
    <row r="43" spans="4:13" x14ac:dyDescent="0.25">
      <c r="I43" s="41"/>
      <c r="J43" s="41"/>
      <c r="K43" s="41"/>
      <c r="L43" s="45"/>
      <c r="M43" s="41"/>
    </row>
    <row r="54" spans="5:5" x14ac:dyDescent="0.25">
      <c r="E54" s="47"/>
    </row>
    <row r="67" spans="16:19" x14ac:dyDescent="0.25">
      <c r="P67" s="68" t="s">
        <v>22</v>
      </c>
    </row>
    <row r="68" spans="16:19" x14ac:dyDescent="0.25">
      <c r="P68" s="42" t="s">
        <v>16</v>
      </c>
      <c r="Q68" s="42">
        <v>57.41</v>
      </c>
      <c r="R68" s="45">
        <f>Q68*10.764</f>
        <v>617.96123999999998</v>
      </c>
      <c r="S68" s="42">
        <v>4</v>
      </c>
    </row>
    <row r="69" spans="16:19" x14ac:dyDescent="0.25">
      <c r="P69" s="42" t="s">
        <v>16</v>
      </c>
      <c r="Q69" s="42">
        <v>57.31</v>
      </c>
      <c r="R69" s="45">
        <f t="shared" ref="R69:R74" si="0">Q69*10.764</f>
        <v>616.88483999999994</v>
      </c>
      <c r="S69" s="42">
        <v>2</v>
      </c>
    </row>
    <row r="70" spans="16:19" x14ac:dyDescent="0.25">
      <c r="P70" s="42" t="s">
        <v>16</v>
      </c>
      <c r="Q70" s="42">
        <v>50.5</v>
      </c>
      <c r="R70" s="45">
        <f t="shared" si="0"/>
        <v>543.58199999999999</v>
      </c>
      <c r="S70" s="42">
        <v>4</v>
      </c>
    </row>
    <row r="71" spans="16:19" x14ac:dyDescent="0.25">
      <c r="P71" s="42" t="s">
        <v>16</v>
      </c>
      <c r="Q71" s="42">
        <v>50.47</v>
      </c>
      <c r="R71" s="45">
        <f t="shared" si="0"/>
        <v>543.25907999999993</v>
      </c>
      <c r="S71" s="42">
        <v>2</v>
      </c>
    </row>
    <row r="72" spans="16:19" x14ac:dyDescent="0.25">
      <c r="P72" s="42" t="s">
        <v>16</v>
      </c>
      <c r="Q72" s="42">
        <v>49.19</v>
      </c>
      <c r="R72" s="45">
        <f t="shared" si="0"/>
        <v>529.48115999999993</v>
      </c>
      <c r="S72" s="42">
        <v>8</v>
      </c>
    </row>
    <row r="73" spans="16:19" x14ac:dyDescent="0.25">
      <c r="P73" s="42" t="s">
        <v>16</v>
      </c>
      <c r="Q73" s="42">
        <v>49.09</v>
      </c>
      <c r="R73" s="45">
        <f t="shared" si="0"/>
        <v>528.40476000000001</v>
      </c>
      <c r="S73" s="42">
        <v>8</v>
      </c>
    </row>
    <row r="74" spans="16:19" x14ac:dyDescent="0.25">
      <c r="P74" s="42" t="s">
        <v>16</v>
      </c>
      <c r="Q74" s="42">
        <v>57.73</v>
      </c>
      <c r="R74" s="45">
        <f t="shared" si="0"/>
        <v>621.40571999999997</v>
      </c>
      <c r="S74" s="42">
        <v>2</v>
      </c>
    </row>
    <row r="75" spans="16:19" x14ac:dyDescent="0.25">
      <c r="P75" s="91" t="s">
        <v>3</v>
      </c>
      <c r="Q75" s="91"/>
      <c r="R75" s="91"/>
      <c r="S75" s="43">
        <f>SUM(S68:S74)</f>
        <v>30</v>
      </c>
    </row>
    <row r="76" spans="16:19" x14ac:dyDescent="0.25">
      <c r="P76" s="68" t="s">
        <v>23</v>
      </c>
    </row>
    <row r="77" spans="16:19" x14ac:dyDescent="0.25">
      <c r="P77" s="42" t="s">
        <v>16</v>
      </c>
      <c r="Q77" s="42">
        <v>58.01</v>
      </c>
      <c r="R77" s="45">
        <f t="shared" ref="R77:R87" si="1">Q77*10.764</f>
        <v>624.41963999999996</v>
      </c>
      <c r="S77" s="42">
        <v>2</v>
      </c>
    </row>
    <row r="78" spans="16:19" x14ac:dyDescent="0.25">
      <c r="P78" s="42" t="s">
        <v>16</v>
      </c>
      <c r="Q78" s="42">
        <v>58.46</v>
      </c>
      <c r="R78" s="45">
        <f t="shared" si="1"/>
        <v>629.26343999999995</v>
      </c>
      <c r="S78" s="42">
        <v>2</v>
      </c>
    </row>
    <row r="79" spans="16:19" x14ac:dyDescent="0.25">
      <c r="P79" s="42" t="s">
        <v>16</v>
      </c>
      <c r="Q79" s="42">
        <v>57.76</v>
      </c>
      <c r="R79" s="45">
        <f t="shared" si="1"/>
        <v>621.72863999999993</v>
      </c>
      <c r="S79" s="42">
        <v>4</v>
      </c>
    </row>
    <row r="80" spans="16:19" x14ac:dyDescent="0.25">
      <c r="P80" s="42" t="s">
        <v>16</v>
      </c>
      <c r="Q80" s="42">
        <v>50.49</v>
      </c>
      <c r="R80" s="45">
        <f t="shared" si="1"/>
        <v>543.47435999999993</v>
      </c>
      <c r="S80" s="42">
        <v>8</v>
      </c>
    </row>
    <row r="81" spans="16:19" x14ac:dyDescent="0.25">
      <c r="P81" s="42" t="s">
        <v>16</v>
      </c>
      <c r="Q81" s="42">
        <v>50.31</v>
      </c>
      <c r="R81" s="45">
        <f t="shared" si="1"/>
        <v>541.53683999999998</v>
      </c>
      <c r="S81" s="42">
        <v>4</v>
      </c>
    </row>
    <row r="82" spans="16:19" x14ac:dyDescent="0.25">
      <c r="P82" s="42" t="s">
        <v>16</v>
      </c>
      <c r="Q82" s="42">
        <v>50.28</v>
      </c>
      <c r="R82" s="45">
        <f t="shared" si="1"/>
        <v>541.21392000000003</v>
      </c>
      <c r="S82" s="42">
        <v>2</v>
      </c>
    </row>
    <row r="83" spans="16:19" x14ac:dyDescent="0.25">
      <c r="P83" s="42" t="s">
        <v>17</v>
      </c>
      <c r="Q83" s="42">
        <v>79.86</v>
      </c>
      <c r="R83" s="45">
        <f t="shared" si="1"/>
        <v>859.61303999999996</v>
      </c>
      <c r="S83" s="42">
        <v>4</v>
      </c>
    </row>
    <row r="84" spans="16:19" x14ac:dyDescent="0.25">
      <c r="P84" s="42" t="s">
        <v>17</v>
      </c>
      <c r="Q84" s="42">
        <v>79.61</v>
      </c>
      <c r="R84" s="45">
        <f t="shared" si="1"/>
        <v>856.92203999999992</v>
      </c>
      <c r="S84" s="42">
        <v>4</v>
      </c>
    </row>
    <row r="85" spans="16:19" x14ac:dyDescent="0.25">
      <c r="P85" s="42" t="s">
        <v>17</v>
      </c>
      <c r="Q85" s="42">
        <v>73.61</v>
      </c>
      <c r="R85" s="45">
        <f t="shared" si="1"/>
        <v>792.33803999999998</v>
      </c>
      <c r="S85" s="42">
        <v>2</v>
      </c>
    </row>
    <row r="86" spans="16:19" x14ac:dyDescent="0.25">
      <c r="P86" s="42" t="s">
        <v>17</v>
      </c>
      <c r="Q86" s="42">
        <v>73.569999999999993</v>
      </c>
      <c r="R86" s="45">
        <f t="shared" si="1"/>
        <v>791.90747999999985</v>
      </c>
      <c r="S86" s="42">
        <v>6</v>
      </c>
    </row>
    <row r="87" spans="16:19" x14ac:dyDescent="0.25">
      <c r="P87" s="42" t="s">
        <v>17</v>
      </c>
      <c r="Q87" s="42">
        <v>64.03</v>
      </c>
      <c r="R87" s="45">
        <f t="shared" si="1"/>
        <v>689.21892000000003</v>
      </c>
      <c r="S87" s="42">
        <v>8</v>
      </c>
    </row>
    <row r="88" spans="16:19" x14ac:dyDescent="0.25">
      <c r="P88" s="91" t="s">
        <v>3</v>
      </c>
      <c r="Q88" s="91"/>
      <c r="R88" s="91"/>
      <c r="S88" s="43">
        <f>SUM(S77:S87)</f>
        <v>46</v>
      </c>
    </row>
    <row r="120" spans="9:9" x14ac:dyDescent="0.25">
      <c r="I120" s="43"/>
    </row>
  </sheetData>
  <mergeCells count="2">
    <mergeCell ref="P75:R75"/>
    <mergeCell ref="P88:R88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topLeftCell="A4" zoomScale="145" zoomScaleNormal="145" workbookViewId="0">
      <selection activeCell="C31" sqref="C31"/>
    </sheetView>
  </sheetViews>
  <sheetFormatPr defaultRowHeight="15" x14ac:dyDescent="0.25"/>
  <cols>
    <col min="1" max="1" width="14.5703125" style="34" customWidth="1"/>
    <col min="2" max="2" width="6.85546875" style="34" customWidth="1"/>
    <col min="3" max="3" width="8" style="34" customWidth="1"/>
    <col min="4" max="4" width="7.28515625" style="34" customWidth="1"/>
    <col min="5" max="5" width="6.7109375" style="34" customWidth="1"/>
    <col min="6" max="6" width="9.140625" style="33" customWidth="1"/>
    <col min="7" max="7" width="14.85546875" style="34" customWidth="1"/>
    <col min="8" max="8" width="4.42578125" style="34" customWidth="1"/>
    <col min="9" max="9" width="7" style="34" customWidth="1"/>
    <col min="10" max="10" width="5.5703125" style="34" customWidth="1"/>
    <col min="11" max="11" width="7" style="34" customWidth="1"/>
    <col min="12" max="12" width="10.140625" style="33" customWidth="1"/>
    <col min="13" max="13" width="14.7109375" style="34" customWidth="1"/>
    <col min="14" max="14" width="4.140625" style="34" customWidth="1"/>
    <col min="15" max="15" width="6.28515625" style="34" customWidth="1"/>
    <col min="16" max="16" width="5.85546875" style="34" customWidth="1"/>
    <col min="17" max="17" width="7" style="34" customWidth="1"/>
    <col min="18" max="18" width="9.140625" style="33"/>
    <col min="19" max="20" width="9.140625" style="34"/>
    <col min="21" max="16384" width="9.140625" style="35"/>
  </cols>
  <sheetData>
    <row r="1" spans="1:18" x14ac:dyDescent="0.25">
      <c r="A1" s="69" t="s">
        <v>24</v>
      </c>
    </row>
    <row r="2" spans="1:18" x14ac:dyDescent="0.25">
      <c r="A2" s="92" t="s">
        <v>25</v>
      </c>
      <c r="B2" s="92"/>
      <c r="C2" s="33"/>
      <c r="D2" s="33"/>
      <c r="E2" s="33"/>
      <c r="G2" s="32"/>
      <c r="H2" s="33"/>
      <c r="I2" s="33"/>
      <c r="J2" s="36"/>
      <c r="K2" s="33"/>
      <c r="M2" s="37"/>
      <c r="N2" s="33"/>
      <c r="O2" s="33"/>
      <c r="P2" s="33"/>
      <c r="Q2" s="33"/>
    </row>
    <row r="3" spans="1:18" x14ac:dyDescent="0.25">
      <c r="A3" s="11" t="s">
        <v>26</v>
      </c>
      <c r="B3" s="11">
        <v>1</v>
      </c>
      <c r="C3" s="11" t="s">
        <v>16</v>
      </c>
      <c r="D3" s="33"/>
      <c r="E3" s="38"/>
      <c r="F3" s="11"/>
      <c r="G3" s="33"/>
      <c r="H3" s="33"/>
      <c r="I3" s="33"/>
      <c r="J3" s="33"/>
      <c r="K3" s="38"/>
      <c r="M3" s="11"/>
      <c r="N3" s="11"/>
      <c r="O3" s="11"/>
      <c r="P3" s="33"/>
      <c r="Q3" s="38"/>
      <c r="R3" s="11"/>
    </row>
    <row r="4" spans="1:18" x14ac:dyDescent="0.25">
      <c r="A4" s="33"/>
      <c r="B4" s="33">
        <v>2</v>
      </c>
      <c r="C4" s="11" t="s">
        <v>16</v>
      </c>
      <c r="D4" s="33"/>
      <c r="E4" s="38"/>
      <c r="F4" s="11"/>
      <c r="G4" s="33"/>
      <c r="H4" s="33"/>
      <c r="I4" s="33"/>
      <c r="J4" s="33"/>
      <c r="K4" s="38"/>
      <c r="M4" s="33"/>
      <c r="N4" s="33"/>
      <c r="O4" s="33"/>
      <c r="P4" s="33"/>
      <c r="Q4" s="38"/>
      <c r="R4" s="11"/>
    </row>
    <row r="5" spans="1:18" x14ac:dyDescent="0.25">
      <c r="A5" s="33"/>
      <c r="B5" s="33">
        <v>3</v>
      </c>
      <c r="C5" s="11" t="s">
        <v>16</v>
      </c>
      <c r="D5" s="33"/>
      <c r="E5" s="38"/>
      <c r="F5" s="11"/>
      <c r="G5" s="33"/>
      <c r="H5" s="33"/>
      <c r="I5" s="33"/>
      <c r="J5" s="33"/>
      <c r="K5" s="38"/>
      <c r="M5" s="33"/>
      <c r="N5" s="33"/>
      <c r="O5" s="33"/>
      <c r="P5" s="33"/>
      <c r="Q5" s="38"/>
      <c r="R5" s="11"/>
    </row>
    <row r="6" spans="1:18" x14ac:dyDescent="0.25">
      <c r="A6" s="33"/>
      <c r="B6" s="33">
        <v>4</v>
      </c>
      <c r="C6" s="11" t="s">
        <v>16</v>
      </c>
      <c r="D6" s="33"/>
      <c r="E6" s="38"/>
      <c r="F6" s="11"/>
      <c r="G6" s="33"/>
      <c r="H6" s="33"/>
      <c r="I6" s="33"/>
      <c r="J6" s="33"/>
      <c r="K6" s="38"/>
      <c r="M6" s="33"/>
      <c r="N6" s="33"/>
      <c r="O6" s="11"/>
      <c r="P6" s="33"/>
      <c r="Q6" s="38"/>
      <c r="R6" s="11"/>
    </row>
    <row r="7" spans="1:18" x14ac:dyDescent="0.25">
      <c r="A7" s="37"/>
      <c r="B7" s="11"/>
      <c r="C7" s="11"/>
      <c r="D7" s="33"/>
      <c r="E7" s="38"/>
      <c r="F7" s="11"/>
      <c r="G7" s="32"/>
      <c r="H7" s="33"/>
      <c r="I7" s="33"/>
      <c r="J7" s="33"/>
      <c r="K7" s="38"/>
      <c r="M7" s="37"/>
      <c r="N7" s="11"/>
      <c r="O7" s="11"/>
      <c r="P7" s="33"/>
      <c r="Q7" s="38"/>
      <c r="R7" s="11"/>
    </row>
    <row r="8" spans="1:18" x14ac:dyDescent="0.25">
      <c r="A8" s="37" t="s">
        <v>29</v>
      </c>
      <c r="B8" s="11"/>
      <c r="C8" s="11"/>
      <c r="D8" s="33"/>
      <c r="E8" s="38"/>
      <c r="F8" s="11"/>
      <c r="M8" s="37"/>
      <c r="N8" s="11"/>
      <c r="O8" s="11"/>
      <c r="P8" s="33"/>
      <c r="Q8" s="38"/>
    </row>
    <row r="9" spans="1:18" x14ac:dyDescent="0.25">
      <c r="A9" s="11" t="s">
        <v>31</v>
      </c>
      <c r="B9" s="11">
        <v>1</v>
      </c>
      <c r="C9" s="11" t="s">
        <v>16</v>
      </c>
      <c r="D9" s="33"/>
      <c r="E9" s="38"/>
      <c r="F9" s="11"/>
      <c r="M9" s="37"/>
      <c r="N9" s="11"/>
      <c r="O9" s="11"/>
      <c r="P9" s="33"/>
      <c r="Q9" s="38"/>
    </row>
    <row r="10" spans="1:18" x14ac:dyDescent="0.25">
      <c r="A10" s="33"/>
      <c r="B10" s="33">
        <v>2</v>
      </c>
      <c r="C10" s="11" t="s">
        <v>30</v>
      </c>
    </row>
    <row r="11" spans="1:18" x14ac:dyDescent="0.25">
      <c r="A11" s="33"/>
      <c r="B11" s="33">
        <v>3</v>
      </c>
      <c r="C11" s="11" t="s">
        <v>16</v>
      </c>
      <c r="G11" s="32"/>
      <c r="M11" s="32"/>
    </row>
    <row r="12" spans="1:18" x14ac:dyDescent="0.25">
      <c r="A12" s="33"/>
      <c r="B12" s="33">
        <v>4</v>
      </c>
      <c r="C12" s="11" t="s">
        <v>16</v>
      </c>
      <c r="D12" s="33"/>
      <c r="E12" s="38"/>
      <c r="F12" s="11"/>
      <c r="G12" s="33"/>
      <c r="H12" s="33"/>
      <c r="I12" s="33"/>
      <c r="J12" s="33"/>
      <c r="K12" s="38"/>
      <c r="M12" s="33"/>
      <c r="N12" s="11"/>
      <c r="O12" s="11"/>
      <c r="P12" s="33"/>
      <c r="Q12" s="38"/>
    </row>
    <row r="13" spans="1:18" x14ac:dyDescent="0.25">
      <c r="B13" s="33"/>
      <c r="C13" s="11"/>
      <c r="D13" s="33"/>
      <c r="E13" s="38"/>
      <c r="F13" s="11"/>
      <c r="H13" s="33"/>
      <c r="I13" s="33"/>
      <c r="J13" s="33"/>
      <c r="K13" s="38"/>
      <c r="N13" s="33"/>
      <c r="O13" s="33"/>
      <c r="P13" s="33"/>
      <c r="Q13" s="38"/>
    </row>
    <row r="14" spans="1:18" x14ac:dyDescent="0.25">
      <c r="A14" s="52" t="s">
        <v>32</v>
      </c>
      <c r="B14" s="33"/>
      <c r="C14" s="11"/>
      <c r="D14" s="33"/>
      <c r="E14" s="38"/>
      <c r="F14" s="11"/>
      <c r="H14" s="33"/>
      <c r="I14" s="33"/>
      <c r="J14" s="33"/>
      <c r="K14" s="38"/>
      <c r="N14" s="33"/>
      <c r="O14" s="33"/>
      <c r="P14" s="33"/>
      <c r="Q14" s="38"/>
    </row>
    <row r="15" spans="1:18" x14ac:dyDescent="0.25">
      <c r="A15" s="11" t="s">
        <v>26</v>
      </c>
      <c r="B15" s="11">
        <v>1</v>
      </c>
      <c r="C15" s="11" t="s">
        <v>16</v>
      </c>
      <c r="D15" s="33"/>
      <c r="E15" s="38"/>
      <c r="F15" s="11"/>
      <c r="H15" s="33"/>
      <c r="I15" s="33"/>
      <c r="J15" s="33"/>
      <c r="K15" s="38"/>
      <c r="N15" s="33"/>
      <c r="O15" s="33"/>
      <c r="P15" s="33"/>
      <c r="Q15" s="38"/>
    </row>
    <row r="16" spans="1:18" x14ac:dyDescent="0.25">
      <c r="A16" s="33"/>
      <c r="B16" s="33">
        <v>2</v>
      </c>
      <c r="C16" s="11" t="s">
        <v>16</v>
      </c>
      <c r="D16" s="33"/>
      <c r="E16" s="38"/>
      <c r="F16" s="11"/>
      <c r="H16" s="33"/>
      <c r="I16" s="33"/>
      <c r="J16" s="33"/>
      <c r="K16" s="38"/>
      <c r="N16" s="33"/>
      <c r="O16" s="33"/>
      <c r="P16" s="33"/>
      <c r="Q16" s="38"/>
    </row>
    <row r="17" spans="1:18" x14ac:dyDescent="0.25">
      <c r="A17" s="33"/>
      <c r="B17" s="33">
        <v>3</v>
      </c>
      <c r="C17" s="11" t="s">
        <v>16</v>
      </c>
      <c r="D17" s="33"/>
      <c r="E17" s="38"/>
      <c r="F17" s="11"/>
      <c r="H17" s="33"/>
      <c r="I17" s="33"/>
      <c r="J17" s="33"/>
      <c r="K17" s="38"/>
      <c r="N17" s="33"/>
      <c r="O17" s="33"/>
      <c r="P17" s="33"/>
      <c r="Q17" s="38"/>
    </row>
    <row r="18" spans="1:18" x14ac:dyDescent="0.25">
      <c r="A18" s="33"/>
      <c r="B18" s="33">
        <v>4</v>
      </c>
      <c r="C18" s="11" t="s">
        <v>16</v>
      </c>
      <c r="D18" s="33"/>
      <c r="E18" s="38"/>
      <c r="F18" s="11"/>
      <c r="H18" s="33"/>
      <c r="I18" s="33"/>
      <c r="J18" s="33"/>
      <c r="K18" s="38"/>
      <c r="N18" s="33"/>
      <c r="O18" s="11"/>
      <c r="P18" s="33"/>
      <c r="Q18" s="38"/>
    </row>
    <row r="19" spans="1:18" x14ac:dyDescent="0.25">
      <c r="B19" s="11"/>
      <c r="C19" s="11"/>
      <c r="D19" s="33"/>
      <c r="E19" s="38"/>
      <c r="F19" s="11"/>
      <c r="H19" s="33"/>
      <c r="I19" s="33"/>
      <c r="J19" s="33"/>
      <c r="K19" s="38"/>
      <c r="N19" s="11"/>
      <c r="O19" s="11"/>
      <c r="P19" s="33"/>
      <c r="Q19" s="38"/>
    </row>
    <row r="20" spans="1:18" x14ac:dyDescent="0.25">
      <c r="B20" s="11"/>
      <c r="C20" s="11"/>
      <c r="D20" s="33"/>
      <c r="E20" s="38"/>
      <c r="F20" s="11"/>
      <c r="N20" s="11"/>
      <c r="O20" s="11"/>
      <c r="P20" s="33"/>
      <c r="Q20" s="38"/>
    </row>
    <row r="21" spans="1:18" x14ac:dyDescent="0.25">
      <c r="A21" s="69" t="s">
        <v>27</v>
      </c>
      <c r="C21" s="11"/>
      <c r="D21" s="33"/>
      <c r="E21" s="38"/>
      <c r="F21" s="11"/>
    </row>
    <row r="22" spans="1:18" x14ac:dyDescent="0.25">
      <c r="A22" s="92" t="s">
        <v>25</v>
      </c>
      <c r="B22" s="92"/>
    </row>
    <row r="23" spans="1:18" x14ac:dyDescent="0.25">
      <c r="A23" s="32" t="s">
        <v>28</v>
      </c>
      <c r="B23" s="34">
        <v>1</v>
      </c>
      <c r="C23" s="72" t="s">
        <v>16</v>
      </c>
      <c r="G23" s="32"/>
      <c r="M23" s="32"/>
    </row>
    <row r="24" spans="1:18" x14ac:dyDescent="0.25">
      <c r="A24" s="33"/>
      <c r="B24" s="11">
        <v>2</v>
      </c>
      <c r="C24" s="72" t="s">
        <v>16</v>
      </c>
      <c r="D24" s="33"/>
      <c r="E24" s="38"/>
      <c r="F24" s="11"/>
      <c r="G24" s="33"/>
      <c r="H24" s="33"/>
      <c r="I24" s="33"/>
      <c r="J24" s="33"/>
      <c r="K24" s="38"/>
      <c r="M24" s="33"/>
      <c r="N24" s="11"/>
      <c r="O24" s="11"/>
      <c r="P24" s="33"/>
      <c r="Q24" s="38"/>
      <c r="R24" s="11"/>
    </row>
    <row r="25" spans="1:18" x14ac:dyDescent="0.25">
      <c r="B25" s="33">
        <v>3</v>
      </c>
      <c r="C25" s="72" t="s">
        <v>17</v>
      </c>
      <c r="D25" s="33"/>
      <c r="E25" s="38"/>
      <c r="F25" s="11"/>
      <c r="H25" s="33"/>
      <c r="I25" s="33"/>
      <c r="J25" s="33"/>
      <c r="K25" s="38"/>
      <c r="N25" s="33"/>
      <c r="O25" s="33"/>
      <c r="P25" s="33"/>
      <c r="Q25" s="38"/>
      <c r="R25" s="11"/>
    </row>
    <row r="26" spans="1:18" x14ac:dyDescent="0.25">
      <c r="B26" s="33">
        <v>4</v>
      </c>
      <c r="C26" s="72" t="s">
        <v>17</v>
      </c>
      <c r="D26" s="33"/>
      <c r="E26" s="38"/>
      <c r="F26" s="11"/>
      <c r="H26" s="33"/>
      <c r="I26" s="33"/>
      <c r="J26" s="33"/>
      <c r="K26" s="38"/>
      <c r="N26" s="33"/>
      <c r="O26" s="33"/>
      <c r="P26" s="33"/>
      <c r="Q26" s="38"/>
      <c r="R26" s="11"/>
    </row>
    <row r="27" spans="1:18" x14ac:dyDescent="0.25">
      <c r="B27" s="33">
        <v>5</v>
      </c>
      <c r="C27" s="72" t="s">
        <v>17</v>
      </c>
      <c r="D27" s="33"/>
      <c r="E27" s="38"/>
      <c r="F27" s="11"/>
      <c r="H27" s="33"/>
      <c r="I27" s="33"/>
      <c r="J27" s="33"/>
      <c r="K27" s="38"/>
      <c r="N27" s="33"/>
      <c r="O27" s="11"/>
      <c r="P27" s="33"/>
      <c r="Q27" s="38"/>
      <c r="R27" s="11"/>
    </row>
    <row r="28" spans="1:18" x14ac:dyDescent="0.25">
      <c r="B28" s="11">
        <v>6</v>
      </c>
      <c r="C28" s="72" t="s">
        <v>16</v>
      </c>
      <c r="D28" s="39"/>
      <c r="E28" s="39"/>
      <c r="F28" s="11"/>
      <c r="H28" s="33"/>
      <c r="I28" s="33"/>
      <c r="J28" s="33"/>
      <c r="K28" s="38"/>
      <c r="N28" s="11"/>
      <c r="O28" s="11"/>
      <c r="P28" s="33"/>
      <c r="Q28" s="38"/>
      <c r="R28" s="11"/>
    </row>
    <row r="29" spans="1:18" x14ac:dyDescent="0.25">
      <c r="B29" s="11"/>
      <c r="C29" s="11"/>
      <c r="D29" s="33"/>
      <c r="E29" s="38"/>
      <c r="F29" s="11"/>
      <c r="N29" s="11"/>
      <c r="O29" s="11"/>
      <c r="P29" s="33"/>
      <c r="Q29" s="38"/>
      <c r="R29" s="11"/>
    </row>
    <row r="30" spans="1:18" x14ac:dyDescent="0.25">
      <c r="A30" s="73" t="s">
        <v>29</v>
      </c>
      <c r="B30" s="11"/>
      <c r="C30" s="11"/>
      <c r="D30" s="33"/>
      <c r="E30" s="38"/>
      <c r="F30" s="11"/>
    </row>
    <row r="31" spans="1:18" x14ac:dyDescent="0.25">
      <c r="A31" s="32" t="s">
        <v>28</v>
      </c>
      <c r="B31" s="34">
        <v>1</v>
      </c>
      <c r="C31" s="72" t="s">
        <v>30</v>
      </c>
    </row>
    <row r="32" spans="1:18" x14ac:dyDescent="0.25">
      <c r="A32" s="33"/>
      <c r="B32" s="11">
        <v>2</v>
      </c>
      <c r="C32" s="72" t="s">
        <v>16</v>
      </c>
    </row>
    <row r="33" spans="1:3" x14ac:dyDescent="0.25">
      <c r="B33" s="33">
        <v>3</v>
      </c>
      <c r="C33" s="72" t="s">
        <v>17</v>
      </c>
    </row>
    <row r="34" spans="1:3" x14ac:dyDescent="0.25">
      <c r="B34" s="33">
        <v>4</v>
      </c>
      <c r="C34" s="72" t="s">
        <v>17</v>
      </c>
    </row>
    <row r="35" spans="1:3" x14ac:dyDescent="0.25">
      <c r="B35" s="33">
        <v>5</v>
      </c>
      <c r="C35" s="72" t="s">
        <v>17</v>
      </c>
    </row>
    <row r="36" spans="1:3" x14ac:dyDescent="0.25">
      <c r="B36" s="11">
        <v>6</v>
      </c>
      <c r="C36" s="72" t="s">
        <v>16</v>
      </c>
    </row>
    <row r="38" spans="1:3" x14ac:dyDescent="0.25">
      <c r="A38" s="52" t="s">
        <v>32</v>
      </c>
    </row>
    <row r="39" spans="1:3" x14ac:dyDescent="0.25">
      <c r="A39" s="32" t="s">
        <v>28</v>
      </c>
      <c r="B39" s="34">
        <v>1</v>
      </c>
      <c r="C39" s="72" t="s">
        <v>16</v>
      </c>
    </row>
    <row r="40" spans="1:3" x14ac:dyDescent="0.25">
      <c r="A40" s="33"/>
      <c r="B40" s="11">
        <v>2</v>
      </c>
      <c r="C40" s="72" t="s">
        <v>16</v>
      </c>
    </row>
    <row r="41" spans="1:3" x14ac:dyDescent="0.25">
      <c r="B41" s="33">
        <v>3</v>
      </c>
      <c r="C41" s="72" t="s">
        <v>17</v>
      </c>
    </row>
    <row r="42" spans="1:3" x14ac:dyDescent="0.25">
      <c r="B42" s="33">
        <v>4</v>
      </c>
      <c r="C42" s="72" t="s">
        <v>17</v>
      </c>
    </row>
    <row r="43" spans="1:3" x14ac:dyDescent="0.25">
      <c r="B43" s="33">
        <v>5</v>
      </c>
      <c r="C43" s="72" t="s">
        <v>17</v>
      </c>
    </row>
    <row r="44" spans="1:3" x14ac:dyDescent="0.25">
      <c r="B44" s="11">
        <v>6</v>
      </c>
      <c r="C44" s="72" t="s">
        <v>16</v>
      </c>
    </row>
  </sheetData>
  <mergeCells count="2">
    <mergeCell ref="A2:B2"/>
    <mergeCell ref="A22:B22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Q18"/>
  <sheetViews>
    <sheetView zoomScale="145" zoomScaleNormal="145" workbookViewId="0">
      <selection activeCell="G15" sqref="G15"/>
    </sheetView>
  </sheetViews>
  <sheetFormatPr defaultRowHeight="16.5" x14ac:dyDescent="0.25"/>
  <cols>
    <col min="1" max="1" width="9.140625" style="71"/>
    <col min="2" max="2" width="5.7109375" style="71" bestFit="1" customWidth="1"/>
    <col min="3" max="3" width="5.7109375" style="71" customWidth="1"/>
    <col min="4" max="5" width="9.140625" style="71"/>
    <col min="6" max="6" width="13.85546875" style="71" bestFit="1" customWidth="1"/>
    <col min="7" max="7" width="9.85546875" style="71" bestFit="1" customWidth="1"/>
    <col min="8" max="8" width="12.28515625" style="71" bestFit="1" customWidth="1"/>
    <col min="9" max="9" width="9.85546875" style="71" bestFit="1" customWidth="1"/>
    <col min="10" max="10" width="13.85546875" style="71" bestFit="1" customWidth="1"/>
    <col min="11" max="11" width="9.85546875" style="71" bestFit="1" customWidth="1"/>
    <col min="12" max="12" width="20" style="26" customWidth="1"/>
    <col min="13" max="13" width="9.140625" style="26"/>
    <col min="14" max="14" width="14.42578125" style="26" customWidth="1"/>
    <col min="15" max="15" width="9.140625" style="26"/>
    <col min="16" max="16" width="15.5703125" style="26" customWidth="1"/>
    <col min="17" max="17" width="14.5703125" style="26" customWidth="1"/>
    <col min="18" max="16384" width="9.140625" style="26"/>
  </cols>
  <sheetData>
    <row r="2" spans="1:17" s="30" customFormat="1" x14ac:dyDescent="0.25">
      <c r="A2" s="70"/>
      <c r="B2" s="48" t="s">
        <v>11</v>
      </c>
      <c r="C2" s="48"/>
      <c r="D2" s="48" t="s">
        <v>12</v>
      </c>
      <c r="E2" s="48" t="s">
        <v>20</v>
      </c>
      <c r="F2" s="48" t="s">
        <v>7</v>
      </c>
      <c r="G2" s="48" t="s">
        <v>13</v>
      </c>
      <c r="H2" s="48"/>
      <c r="I2" s="48"/>
      <c r="J2" s="48" t="s">
        <v>14</v>
      </c>
      <c r="K2" s="48" t="s">
        <v>15</v>
      </c>
      <c r="L2" s="50"/>
    </row>
    <row r="3" spans="1:17" x14ac:dyDescent="0.25">
      <c r="B3" s="49">
        <v>1</v>
      </c>
      <c r="C3" s="49">
        <v>1705</v>
      </c>
      <c r="D3" s="49">
        <v>109.54</v>
      </c>
      <c r="E3" s="74">
        <f>D3*10.764</f>
        <v>1179.0885599999999</v>
      </c>
      <c r="F3" s="75">
        <v>34114804</v>
      </c>
      <c r="G3" s="76">
        <f t="shared" ref="G3:G15" si="0">F3/E3</f>
        <v>28933.199046558471</v>
      </c>
      <c r="H3" s="75">
        <v>2047000</v>
      </c>
      <c r="I3" s="75">
        <v>30000</v>
      </c>
      <c r="J3" s="76">
        <f>F3+H3+I3</f>
        <v>36191804</v>
      </c>
      <c r="K3" s="76">
        <f t="shared" ref="K3:K15" si="1">J3/E3</f>
        <v>30694.729155882917</v>
      </c>
      <c r="L3" s="25"/>
    </row>
    <row r="4" spans="1:17" x14ac:dyDescent="0.25">
      <c r="B4" s="49">
        <v>2</v>
      </c>
      <c r="C4" s="49">
        <v>1701</v>
      </c>
      <c r="D4" s="49">
        <v>76.92</v>
      </c>
      <c r="E4" s="74">
        <f t="shared" ref="E4:E7" si="2">D4*10.764</f>
        <v>827.96687999999995</v>
      </c>
      <c r="F4" s="75">
        <v>24325794</v>
      </c>
      <c r="G4" s="76">
        <f t="shared" si="0"/>
        <v>29380.153467008247</v>
      </c>
      <c r="H4" s="75">
        <v>1459700</v>
      </c>
      <c r="I4" s="75">
        <v>30000</v>
      </c>
      <c r="J4" s="76">
        <f>F4+H4+I4</f>
        <v>25815494</v>
      </c>
      <c r="K4" s="76">
        <f t="shared" si="1"/>
        <v>31179.380025442566</v>
      </c>
      <c r="L4" s="25"/>
    </row>
    <row r="5" spans="1:17" x14ac:dyDescent="0.25">
      <c r="B5" s="49"/>
      <c r="C5" s="49">
        <v>806</v>
      </c>
      <c r="D5" s="49">
        <v>55.207000000000001</v>
      </c>
      <c r="E5" s="74">
        <f t="shared" si="2"/>
        <v>594.24814800000001</v>
      </c>
      <c r="F5" s="75">
        <v>20000000</v>
      </c>
      <c r="G5" s="76">
        <f t="shared" si="0"/>
        <v>33655.973632079367</v>
      </c>
      <c r="H5" s="75">
        <v>1200000</v>
      </c>
      <c r="I5" s="75">
        <v>30000</v>
      </c>
      <c r="J5" s="76">
        <f t="shared" ref="J5:J15" si="3">F5+H5+I5</f>
        <v>21230000</v>
      </c>
      <c r="K5" s="76">
        <f t="shared" si="1"/>
        <v>35725.816010452254</v>
      </c>
      <c r="L5" s="77"/>
      <c r="N5" s="27"/>
      <c r="P5" s="28"/>
      <c r="Q5" s="29"/>
    </row>
    <row r="6" spans="1:17" x14ac:dyDescent="0.25">
      <c r="B6" s="49"/>
      <c r="C6" s="49">
        <v>502</v>
      </c>
      <c r="D6" s="49">
        <v>147.44</v>
      </c>
      <c r="E6" s="74">
        <f t="shared" si="2"/>
        <v>1587.0441599999999</v>
      </c>
      <c r="F6" s="75">
        <v>47501442</v>
      </c>
      <c r="G6" s="76">
        <f t="shared" si="0"/>
        <v>29930.762607135017</v>
      </c>
      <c r="H6" s="75">
        <v>2850200</v>
      </c>
      <c r="I6" s="75">
        <v>30000</v>
      </c>
      <c r="J6" s="76">
        <f t="shared" si="3"/>
        <v>50381642</v>
      </c>
      <c r="K6" s="76">
        <f t="shared" si="1"/>
        <v>31745.582933243648</v>
      </c>
      <c r="L6" s="77"/>
      <c r="N6" s="27"/>
      <c r="P6" s="28"/>
      <c r="Q6" s="29"/>
    </row>
    <row r="7" spans="1:17" x14ac:dyDescent="0.25">
      <c r="B7" s="49"/>
      <c r="C7" s="49">
        <v>1802</v>
      </c>
      <c r="D7" s="49">
        <v>98.7</v>
      </c>
      <c r="E7" s="74">
        <f t="shared" si="2"/>
        <v>1062.4068</v>
      </c>
      <c r="F7" s="75">
        <v>31648717</v>
      </c>
      <c r="G7" s="76">
        <f t="shared" si="0"/>
        <v>29789.640841907261</v>
      </c>
      <c r="H7" s="75">
        <v>1899100</v>
      </c>
      <c r="I7" s="75">
        <v>30000</v>
      </c>
      <c r="J7" s="76">
        <f t="shared" si="3"/>
        <v>33577817</v>
      </c>
      <c r="K7" s="76">
        <f t="shared" si="1"/>
        <v>31605.423647514304</v>
      </c>
      <c r="L7" s="77"/>
      <c r="N7" s="27"/>
      <c r="P7" s="28"/>
      <c r="Q7" s="29"/>
    </row>
    <row r="8" spans="1:17" x14ac:dyDescent="0.25">
      <c r="B8" s="49"/>
      <c r="C8" s="94">
        <v>1105</v>
      </c>
      <c r="D8" s="94">
        <v>109.54</v>
      </c>
      <c r="E8" s="95">
        <f t="shared" ref="E8:E15" si="4">D8*10.764</f>
        <v>1179.0885599999999</v>
      </c>
      <c r="F8" s="96">
        <v>33476882</v>
      </c>
      <c r="G8" s="97">
        <f t="shared" si="0"/>
        <v>28392.169287097488</v>
      </c>
      <c r="H8" s="75">
        <v>2008800</v>
      </c>
      <c r="I8" s="75">
        <v>30000</v>
      </c>
      <c r="J8" s="76">
        <f t="shared" si="3"/>
        <v>35515682</v>
      </c>
      <c r="K8" s="76">
        <f t="shared" si="1"/>
        <v>30121.301490703976</v>
      </c>
      <c r="L8" s="77"/>
      <c r="N8" s="27"/>
      <c r="P8" s="28"/>
      <c r="Q8" s="29"/>
    </row>
    <row r="9" spans="1:17" x14ac:dyDescent="0.25">
      <c r="B9" s="49"/>
      <c r="C9" s="94">
        <v>303</v>
      </c>
      <c r="D9" s="94">
        <v>97.77</v>
      </c>
      <c r="E9" s="95">
        <f t="shared" si="4"/>
        <v>1052.3962799999999</v>
      </c>
      <c r="F9" s="96">
        <v>28027140</v>
      </c>
      <c r="G9" s="97">
        <f t="shared" si="0"/>
        <v>26631.736098497044</v>
      </c>
      <c r="H9" s="75">
        <v>1681800</v>
      </c>
      <c r="I9" s="75">
        <v>30000</v>
      </c>
      <c r="J9" s="76">
        <f t="shared" ref="J9:J11" si="5">F9+H9+I9</f>
        <v>29738940</v>
      </c>
      <c r="K9" s="76">
        <f t="shared" si="1"/>
        <v>28258.309692998915</v>
      </c>
      <c r="L9" s="77"/>
      <c r="N9" s="27"/>
      <c r="P9" s="28"/>
      <c r="Q9" s="29"/>
    </row>
    <row r="10" spans="1:17" x14ac:dyDescent="0.25">
      <c r="B10" s="49"/>
      <c r="C10" s="94">
        <v>1007</v>
      </c>
      <c r="D10" s="94">
        <v>98.25</v>
      </c>
      <c r="E10" s="95">
        <f t="shared" si="4"/>
        <v>1057.5629999999999</v>
      </c>
      <c r="F10" s="96">
        <v>30395028</v>
      </c>
      <c r="G10" s="97">
        <f t="shared" si="0"/>
        <v>28740.631054603844</v>
      </c>
      <c r="H10" s="75">
        <v>1823900</v>
      </c>
      <c r="I10" s="75">
        <v>30000</v>
      </c>
      <c r="J10" s="76">
        <f t="shared" si="5"/>
        <v>32248928</v>
      </c>
      <c r="K10" s="76">
        <f t="shared" si="1"/>
        <v>30493.623547722455</v>
      </c>
      <c r="L10" s="77"/>
      <c r="N10" s="27"/>
      <c r="P10" s="28"/>
      <c r="Q10" s="29"/>
    </row>
    <row r="11" spans="1:17" x14ac:dyDescent="0.25">
      <c r="B11" s="49"/>
      <c r="C11" s="49">
        <v>1001</v>
      </c>
      <c r="D11" s="49">
        <v>109.46</v>
      </c>
      <c r="E11" s="74">
        <f t="shared" si="4"/>
        <v>1178.2274399999999</v>
      </c>
      <c r="F11" s="75">
        <v>34832301</v>
      </c>
      <c r="G11" s="76">
        <f t="shared" si="0"/>
        <v>29563.308252267492</v>
      </c>
      <c r="H11" s="75">
        <v>2090100</v>
      </c>
      <c r="I11" s="75">
        <v>30000</v>
      </c>
      <c r="J11" s="76">
        <f t="shared" si="5"/>
        <v>36952401</v>
      </c>
      <c r="K11" s="76">
        <f t="shared" si="1"/>
        <v>31362.706168174122</v>
      </c>
      <c r="L11" s="77"/>
      <c r="N11" s="27"/>
      <c r="P11" s="28"/>
      <c r="Q11" s="29"/>
    </row>
    <row r="12" spans="1:17" x14ac:dyDescent="0.25">
      <c r="B12" s="49"/>
      <c r="C12" s="49">
        <v>1601</v>
      </c>
      <c r="D12" s="49">
        <v>109.46</v>
      </c>
      <c r="E12" s="74">
        <f t="shared" si="4"/>
        <v>1178.2274399999999</v>
      </c>
      <c r="F12" s="75">
        <v>35541629</v>
      </c>
      <c r="G12" s="76">
        <f t="shared" si="0"/>
        <v>30165.338026756534</v>
      </c>
      <c r="H12" s="75">
        <v>2132600</v>
      </c>
      <c r="I12" s="75">
        <v>30000</v>
      </c>
      <c r="J12" s="76">
        <f t="shared" ref="J12" si="6">F12+H12+I12</f>
        <v>37704229</v>
      </c>
      <c r="K12" s="76">
        <f t="shared" si="1"/>
        <v>32000.80707677289</v>
      </c>
      <c r="L12" s="77"/>
      <c r="N12" s="27"/>
      <c r="P12" s="28"/>
      <c r="Q12" s="29"/>
    </row>
    <row r="13" spans="1:17" x14ac:dyDescent="0.25">
      <c r="B13" s="49"/>
      <c r="C13" s="49">
        <v>1401</v>
      </c>
      <c r="D13" s="49">
        <v>109.15</v>
      </c>
      <c r="E13" s="74">
        <f t="shared" si="4"/>
        <v>1174.8905999999999</v>
      </c>
      <c r="F13" s="75">
        <v>35535651</v>
      </c>
      <c r="G13" s="76">
        <f t="shared" si="0"/>
        <v>30245.923322562969</v>
      </c>
      <c r="H13" s="75">
        <v>2132300</v>
      </c>
      <c r="I13" s="75">
        <v>30000</v>
      </c>
      <c r="J13" s="76">
        <f t="shared" ref="J13" si="7">F13+H13+I13</f>
        <v>37697951</v>
      </c>
      <c r="K13" s="76">
        <f t="shared" ref="K13" si="8">J13/E13</f>
        <v>32086.349997182719</v>
      </c>
      <c r="L13" s="77"/>
      <c r="N13" s="27"/>
      <c r="P13" s="28"/>
      <c r="Q13" s="29"/>
    </row>
    <row r="14" spans="1:17" x14ac:dyDescent="0.25">
      <c r="B14" s="49"/>
      <c r="C14" s="49">
        <v>605</v>
      </c>
      <c r="D14" s="49">
        <v>76.849999999999994</v>
      </c>
      <c r="E14" s="74">
        <f t="shared" si="4"/>
        <v>827.21339999999987</v>
      </c>
      <c r="F14" s="75">
        <v>20775973</v>
      </c>
      <c r="G14" s="76">
        <f t="shared" si="0"/>
        <v>25115.614664849487</v>
      </c>
      <c r="H14" s="75">
        <v>1246700</v>
      </c>
      <c r="I14" s="75">
        <v>30000</v>
      </c>
      <c r="J14" s="76">
        <f t="shared" ref="J14" si="9">F14+H14+I14</f>
        <v>22052673</v>
      </c>
      <c r="K14" s="76">
        <f t="shared" si="1"/>
        <v>26658.989083107215</v>
      </c>
      <c r="L14" s="77"/>
      <c r="N14" s="27"/>
      <c r="P14" s="28"/>
      <c r="Q14" s="29"/>
    </row>
    <row r="15" spans="1:17" x14ac:dyDescent="0.25">
      <c r="B15" s="49"/>
      <c r="C15" s="94">
        <v>604</v>
      </c>
      <c r="D15" s="94">
        <v>76.489999999999995</v>
      </c>
      <c r="E15" s="94">
        <f t="shared" si="4"/>
        <v>823.33835999999985</v>
      </c>
      <c r="F15" s="96">
        <v>21348637</v>
      </c>
      <c r="G15" s="97">
        <f t="shared" si="0"/>
        <v>25929.360317913528</v>
      </c>
      <c r="H15" s="75">
        <v>1067600</v>
      </c>
      <c r="I15" s="75">
        <v>30000</v>
      </c>
      <c r="J15" s="76">
        <f t="shared" si="3"/>
        <v>22446237</v>
      </c>
      <c r="K15" s="76">
        <f t="shared" si="1"/>
        <v>27262.469587837502</v>
      </c>
      <c r="L15" s="77"/>
      <c r="N15" s="27"/>
      <c r="P15" s="28"/>
      <c r="Q15" s="29"/>
    </row>
    <row r="16" spans="1:17" s="30" customFormat="1" x14ac:dyDescent="0.25">
      <c r="A16" s="70"/>
      <c r="B16" s="50"/>
      <c r="C16" s="50"/>
      <c r="D16" s="50"/>
      <c r="E16" s="50"/>
      <c r="F16" s="78"/>
      <c r="G16" s="79">
        <f>AVERAGE(G3,G4:G11)</f>
        <v>29446.397143017137</v>
      </c>
      <c r="H16" s="93" t="s">
        <v>18</v>
      </c>
      <c r="I16" s="93"/>
      <c r="J16" s="93"/>
      <c r="K16" s="79">
        <f>AVERAGE(K3:K11,K4:K11)</f>
        <v>31275.236246375731</v>
      </c>
      <c r="L16" s="50"/>
    </row>
    <row r="17" spans="2:12" x14ac:dyDescent="0.25">
      <c r="B17" s="25"/>
      <c r="C17" s="25"/>
      <c r="D17" s="25"/>
      <c r="E17" s="25"/>
      <c r="F17" s="80"/>
      <c r="G17" s="25"/>
      <c r="H17" s="25"/>
      <c r="I17" s="25"/>
      <c r="J17" s="25"/>
      <c r="K17" s="25"/>
      <c r="L17" s="25"/>
    </row>
    <row r="18" spans="2:12" x14ac:dyDescent="0.25">
      <c r="B18" s="25"/>
      <c r="C18" s="25"/>
      <c r="D18" s="25"/>
      <c r="E18" s="25"/>
      <c r="F18" s="80"/>
      <c r="G18" s="25"/>
      <c r="H18" s="25"/>
      <c r="I18" s="25"/>
      <c r="J18" s="25"/>
      <c r="K18" s="25"/>
      <c r="L18" s="25"/>
    </row>
  </sheetData>
  <mergeCells count="1">
    <mergeCell ref="H16:J1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A19"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063D-A15B-45E0-8FC0-04DEF5F4FDB9}">
  <dimension ref="A1"/>
  <sheetViews>
    <sheetView workbookViewId="0">
      <selection activeCell="R28" sqref="R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Tower 1</vt:lpstr>
      <vt:lpstr>Tower 2</vt:lpstr>
      <vt:lpstr>Total</vt:lpstr>
      <vt:lpstr>Rera</vt:lpstr>
      <vt:lpstr>Typical Floor</vt:lpstr>
      <vt:lpstr>IGR</vt:lpstr>
      <vt:lpstr>RR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2024-09-25T07:17:18Z</dcterms:modified>
</cp:coreProperties>
</file>