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Dhruv Davar - BOM - Approx\"/>
    </mc:Choice>
  </mc:AlternateContent>
  <xr:revisionPtr revIDLastSave="0" documentId="13_ncr:1_{819EBBC6-E2C6-4B05-B8D2-48C70F4CF21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4" i="4" l="1"/>
  <c r="G31" i="4" l="1"/>
  <c r="G32" i="4" s="1"/>
  <c r="G29" i="4"/>
  <c r="W28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Q21" i="4"/>
  <c r="B21" i="4" s="1"/>
  <c r="C21" i="4" s="1"/>
  <c r="D21" i="4" s="1"/>
  <c r="J21" i="4"/>
  <c r="I21" i="4"/>
  <c r="E21" i="4"/>
  <c r="A21" i="4"/>
  <c r="Q20" i="4"/>
  <c r="B20" i="4" s="1"/>
  <c r="C20" i="4" s="1"/>
  <c r="D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H21" i="4" l="1"/>
  <c r="H8" i="4"/>
  <c r="F8" i="4"/>
  <c r="F9" i="4"/>
  <c r="G8" i="4"/>
  <c r="G9" i="4"/>
  <c r="H6" i="4"/>
  <c r="H19" i="4"/>
  <c r="H20" i="4"/>
  <c r="G6" i="4"/>
  <c r="F19" i="4"/>
  <c r="F20" i="4"/>
  <c r="F21" i="4"/>
  <c r="G19" i="4"/>
  <c r="G20" i="4"/>
  <c r="G21" i="4"/>
  <c r="F7" i="4"/>
  <c r="D7" i="4"/>
  <c r="H7" i="4" s="1"/>
  <c r="G7" i="4"/>
  <c r="F6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18" i="4"/>
  <c r="B18" i="4" s="1"/>
  <c r="C18" i="4" s="1"/>
  <c r="D18" i="4" s="1"/>
  <c r="J18" i="4"/>
  <c r="I18" i="4"/>
  <c r="E18" i="4"/>
  <c r="A18" i="4"/>
  <c r="Q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H5" i="4"/>
  <c r="F14" i="4"/>
  <c r="H16" i="4"/>
  <c r="H23" i="4"/>
  <c r="H13" i="4"/>
  <c r="F13" i="4"/>
  <c r="G13" i="4"/>
  <c r="H3" i="4"/>
  <c r="H4" i="4"/>
  <c r="H18" i="4"/>
  <c r="H25" i="4"/>
  <c r="H22" i="4"/>
  <c r="D17" i="4"/>
  <c r="H17" i="4" s="1"/>
  <c r="G17" i="4"/>
  <c r="F3" i="4"/>
  <c r="F4" i="4"/>
  <c r="F5" i="4"/>
  <c r="F16" i="4"/>
  <c r="F17" i="4"/>
  <c r="F18" i="4"/>
  <c r="F22" i="4"/>
  <c r="F23" i="4"/>
  <c r="F24" i="4"/>
  <c r="F25" i="4"/>
  <c r="G4" i="4"/>
  <c r="G16" i="4"/>
  <c r="G18" i="4"/>
  <c r="G22" i="4"/>
  <c r="G23" i="4"/>
  <c r="G24" i="4"/>
  <c r="G25" i="4"/>
  <c r="G3" i="4"/>
  <c r="G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Y42" i="4" l="1"/>
  <c r="W43" i="4"/>
  <c r="S38" i="4"/>
  <c r="W48" i="4" l="1"/>
  <c r="W44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<sst xmlns="http://schemas.openxmlformats.org/spreadsheetml/2006/main" count="50" uniqueCount="44">
  <si>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</si>
  <si>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</si>
  <si>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</si>
  <si>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</si>
  <si>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</si>
  <si>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</si>
  <si>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</si>
  <si>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</si>
  <si>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</si>
  <si>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</si>
  <si>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</si>
  <si>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</si>
  <si>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</si>
  <si>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</si>
  <si>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</si>
  <si>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</si>
  <si>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</si>
  <si>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</si>
  <si>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</si>
  <si>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</si>
  <si>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</si>
  <si>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</si>
  <si>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</si>
  <si>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</si>
  <si>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</si>
  <si>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</si>
  <si>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</si>
  <si>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</si>
  <si>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</si>
  <si>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</si>
  <si>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</si>
  <si>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</si>
  <si>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</si>
  <si>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</si>
  <si>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</si>
  <si>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</si>
  <si>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</si>
  <si>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</si>
  <si>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</si>
  <si>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</si>
  <si>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T M C Branch Thane ) - Mr. Dhruv Davar</t>
  </si>
  <si>
    <t>Agree CA</t>
  </si>
  <si>
    <t>Approx</t>
  </si>
  <si>
    <t>Central Bank of India ( Chembur Branch ) - Dhruv Davar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</si>
</sst>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86928</xdr:colOff>
      <xdr:row>38</xdr:row>
      <xdr:rowOff>58105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E8F0CF-AA0D-42E0-8B5A-7609E01B2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21328" cy="683990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239349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AF9DF1-4A40-48F3-9508-F4B64DA10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73749" cy="86118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15</xdr:col>
      <xdr:colOff>201244</xdr:colOff>
      <xdr:row>46</xdr:row>
      <xdr:rowOff>124986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A9B12F-57F8-421F-A613-28E9F0980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8735644" cy="8316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134560</xdr:colOff>
      <xdr:row>41</xdr:row>
      <xdr:rowOff>86668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77B549-F096-415F-AFE8-053160420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68960" cy="67541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163139</xdr:colOff>
      <xdr:row>36</xdr:row>
      <xdr:rowOff>86668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BDA9EB-5BDF-4A9D-AF0B-5138DD5A3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97539" cy="67541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38</xdr:row>
      <xdr:rowOff>19990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73055C-E5F9-46B6-926B-E4C93BEAA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67351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163139</xdr:colOff>
      <xdr:row>41</xdr:row>
      <xdr:rowOff>134273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9259D2-24F4-4336-8177-E242AA800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97539" cy="66112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248876</xdr:colOff>
      <xdr:row>33</xdr:row>
      <xdr:rowOff>162825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0F981F-CF78-4FFA-9D24-2D5AC4CCC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83276" cy="64493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42</xdr:row>
      <xdr:rowOff>39195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2F8859-FD13-4D49-AE08-7CC0C2F4F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8496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E91F6B-FBAA-4F7A-9306-A226EFD87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86784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B49758-F616-4C36-BAA9-85E0FEE93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8716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8"/>
  <sheetViews>
    <sheetView tabSelected="1" zoomScaleNormal="100" workbookViewId="0">
      <selection activeCell="W18" sqref="W1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>N3</f>
        <v>0</v>
      </c>
      <c r="B3" s="4">
        <f>Q3</f>
        <v>405</v>
      </c>
      <c r="C3" s="4">
        <f t="shared" ref="C3:D5" si="0">B3*1.2</f>
        <v>486</v>
      </c>
      <c r="D3" s="4">
        <f t="shared" si="0"/>
        <v>583.19999999999993</v>
      </c>
      <c r="E3" s="5">
        <f>R3</f>
        <v>7500000</v>
      </c>
      <c r="F3" s="9">
        <f>ROUND((E3/B3),0)</f>
        <v>18519</v>
      </c>
      <c r="G3" s="9">
        <f>ROUND((E3/C3),0)</f>
        <v>15432</v>
      </c>
      <c r="H3" s="9">
        <f>ROUND((E3/D3),0)</f>
        <v>12860</v>
      </c>
      <c r="I3" s="4" t="e">
        <f>#REF!</f>
        <v>#REF!</v>
      </c>
      <c r="J3" s="4">
        <f>S3</f>
        <v>0</v>
      </c>
      <c r="O3">
        <v>0</v>
      </c>
      <c r="P3">
        <f>O3/1.2</f>
        <v>0</v>
      </c>
      <c r="Q3">
        <v>405</v>
      </c>
      <c r="R3" s="2">
        <v>7500000</v>
      </c>
    </row>
    <row r="4" spans="1:20" s="43" customFormat="1" x14ac:dyDescent="0.25">
      <c r="A4" s="41">
        <f>N4</f>
        <v>0</v>
      </c>
      <c r="B4" s="41">
        <f>Q4</f>
        <v>405</v>
      </c>
      <c r="C4" s="41">
        <f t="shared" si="0"/>
        <v>486</v>
      </c>
      <c r="D4" s="41">
        <f t="shared" si="0"/>
        <v>583.19999999999993</v>
      </c>
      <c r="E4" s="42">
        <f>R4</f>
        <v>7800000</v>
      </c>
      <c r="F4" s="41">
        <f>ROUND((E4/B4),0)</f>
        <v>19259</v>
      </c>
      <c r="G4" s="41">
        <f>ROUND((E4/C4),0)</f>
        <v>16049</v>
      </c>
      <c r="H4" s="41">
        <f>ROUND((E4/D4),0)</f>
        <v>13374</v>
      </c>
      <c r="I4" s="41" t="e">
        <f>#REF!</f>
        <v>#REF!</v>
      </c>
      <c r="J4" s="41">
        <f>S4</f>
        <v>0</v>
      </c>
      <c r="O4" s="43">
        <v>0</v>
      </c>
      <c r="P4" s="43">
        <f>O4/1.2</f>
        <v>0</v>
      </c>
      <c r="Q4" s="43">
        <v>405</v>
      </c>
      <c r="R4" s="44">
        <v>7800000</v>
      </c>
    </row>
    <row r="5" spans="1:20" x14ac:dyDescent="0.25">
      <c r="A5" s="4">
        <f>N5</f>
        <v>0</v>
      </c>
      <c r="B5" s="4">
        <f>Q5</f>
        <v>430</v>
      </c>
      <c r="C5" s="4">
        <f t="shared" si="0"/>
        <v>516</v>
      </c>
      <c r="D5" s="4">
        <f t="shared" si="0"/>
        <v>619.19999999999993</v>
      </c>
      <c r="E5" s="5">
        <f>R5</f>
        <v>8100000</v>
      </c>
      <c r="F5" s="9">
        <f>ROUND((E5/B5),0)</f>
        <v>18837</v>
      </c>
      <c r="G5" s="9">
        <f>ROUND((E5/C5),0)</f>
        <v>15698</v>
      </c>
      <c r="H5" s="9">
        <f>ROUND((E5/D5),0)</f>
        <v>13081</v>
      </c>
      <c r="I5" s="4" t="e">
        <f>#REF!</f>
        <v>#REF!</v>
      </c>
      <c r="J5" s="4">
        <f>S5</f>
        <v>0</v>
      </c>
      <c r="O5">
        <v>0</v>
      </c>
      <c r="P5">
        <f>O5/1.2</f>
        <v>0</v>
      </c>
      <c r="Q5">
        <v>430</v>
      </c>
      <c r="R5" s="2">
        <v>8100000</v>
      </c>
    </row>
    <row r="6" spans="1:20" x14ac:dyDescent="0.25">
      <c r="A6" s="4">
        <f t="shared" ref="A6:A9" si="1">N6</f>
        <v>0</v>
      </c>
      <c r="B6" s="4">
        <f t="shared" ref="B6:B9" si="2">Q6</f>
        <v>431</v>
      </c>
      <c r="C6" s="4">
        <f t="shared" ref="C6:C9" si="3">B6*1.2</f>
        <v>517.19999999999993</v>
      </c>
      <c r="D6" s="4">
        <f t="shared" ref="D6:D9" si="4">C6*1.2</f>
        <v>620.63999999999987</v>
      </c>
      <c r="E6" s="5">
        <f t="shared" ref="E6:E9" si="5">R6</f>
        <v>7800000</v>
      </c>
      <c r="F6" s="9">
        <f t="shared" ref="F6:F9" si="6">ROUND((E6/B6),0)</f>
        <v>18097</v>
      </c>
      <c r="G6" s="9">
        <f t="shared" ref="G6:G9" si="7">ROUND((E6/C6),0)</f>
        <v>15081</v>
      </c>
      <c r="H6" s="9">
        <f t="shared" ref="H6:H9" si="8">ROUND((E6/D6),0)</f>
        <v>12568</v>
      </c>
      <c r="I6" s="4" t="e">
        <f>#REF!</f>
        <v>#REF!</v>
      </c>
      <c r="J6" s="4">
        <f t="shared" ref="J6:J9" si="9">S6</f>
        <v>0</v>
      </c>
      <c r="O6">
        <v>0</v>
      </c>
      <c r="P6">
        <f t="shared" ref="P6:P9" si="10">O6/1.2</f>
        <v>0</v>
      </c>
      <c r="Q6">
        <v>431</v>
      </c>
      <c r="R6" s="2">
        <v>7800000</v>
      </c>
    </row>
    <row r="7" spans="1:20" s="43" customFormat="1" x14ac:dyDescent="0.25">
      <c r="A7" s="41">
        <f t="shared" si="1"/>
        <v>0</v>
      </c>
      <c r="B7" s="41">
        <f t="shared" si="2"/>
        <v>430</v>
      </c>
      <c r="C7" s="41">
        <f t="shared" si="3"/>
        <v>516</v>
      </c>
      <c r="D7" s="41">
        <f t="shared" si="4"/>
        <v>619.19999999999993</v>
      </c>
      <c r="E7" s="42">
        <f t="shared" si="5"/>
        <v>9000000</v>
      </c>
      <c r="F7" s="41">
        <f t="shared" si="6"/>
        <v>20930</v>
      </c>
      <c r="G7" s="41">
        <f t="shared" si="7"/>
        <v>17442</v>
      </c>
      <c r="H7" s="41">
        <f t="shared" si="8"/>
        <v>14535</v>
      </c>
      <c r="I7" s="41" t="e">
        <f>#REF!</f>
        <v>#REF!</v>
      </c>
      <c r="J7" s="41">
        <f t="shared" si="9"/>
        <v>0</v>
      </c>
      <c r="O7" s="43">
        <v>0</v>
      </c>
      <c r="P7" s="43">
        <f t="shared" si="10"/>
        <v>0</v>
      </c>
      <c r="Q7" s="43">
        <v>430</v>
      </c>
      <c r="R7" s="44">
        <v>9000000</v>
      </c>
    </row>
    <row r="8" spans="1:20" x14ac:dyDescent="0.25">
      <c r="A8" s="4">
        <f t="shared" si="1"/>
        <v>0</v>
      </c>
      <c r="B8" s="4">
        <f t="shared" si="2"/>
        <v>0</v>
      </c>
      <c r="C8" s="4">
        <f t="shared" si="3"/>
        <v>0</v>
      </c>
      <c r="D8" s="4">
        <f t="shared" si="4"/>
        <v>0</v>
      </c>
      <c r="E8" s="5">
        <f t="shared" si="5"/>
        <v>0</v>
      </c>
      <c r="F8" s="9" t="e">
        <f t="shared" si="6"/>
        <v>#DIV/0!</v>
      </c>
      <c r="G8" s="9" t="e">
        <f t="shared" si="7"/>
        <v>#DIV/0!</v>
      </c>
      <c r="H8" s="9" t="e">
        <f t="shared" si="8"/>
        <v>#DIV/0!</v>
      </c>
      <c r="I8" s="4" t="e">
        <f>#REF!</f>
        <v>#REF!</v>
      </c>
      <c r="J8" s="4">
        <f t="shared" si="9"/>
        <v>0</v>
      </c>
      <c r="O8">
        <v>0</v>
      </c>
      <c r="P8">
        <f t="shared" si="10"/>
        <v>0</v>
      </c>
      <c r="Q8">
        <f t="shared" ref="Q8:Q9" si="11">P8/1.2</f>
        <v>0</v>
      </c>
      <c r="R8" s="2">
        <v>0</v>
      </c>
    </row>
    <row r="9" spans="1:20" x14ac:dyDescent="0.25">
      <c r="A9" s="4">
        <f t="shared" si="1"/>
        <v>0</v>
      </c>
      <c r="B9" s="4">
        <f t="shared" si="2"/>
        <v>0</v>
      </c>
      <c r="C9" s="4">
        <f t="shared" si="3"/>
        <v>0</v>
      </c>
      <c r="D9" s="4">
        <f t="shared" si="4"/>
        <v>0</v>
      </c>
      <c r="E9" s="5">
        <f t="shared" si="5"/>
        <v>0</v>
      </c>
      <c r="F9" s="9" t="e">
        <f t="shared" si="6"/>
        <v>#DIV/0!</v>
      </c>
      <c r="G9" s="9" t="e">
        <f t="shared" si="7"/>
        <v>#DIV/0!</v>
      </c>
      <c r="H9" s="9" t="e">
        <f t="shared" si="8"/>
        <v>#DIV/0!</v>
      </c>
      <c r="I9" s="4" t="e">
        <f>#REF!</f>
        <v>#REF!</v>
      </c>
      <c r="J9" s="4">
        <f t="shared" si="9"/>
        <v>0</v>
      </c>
      <c r="O9">
        <v>0</v>
      </c>
      <c r="P9">
        <f t="shared" si="10"/>
        <v>0</v>
      </c>
      <c r="Q9">
        <f t="shared" si="11"/>
        <v>0</v>
      </c>
      <c r="R9" s="2">
        <v>0</v>
      </c>
    </row>
    <row r="10" spans="1:20" x14ac:dyDescent="0.25">
      <c r="A10" s="4">
        <f t="shared" ref="A10:A14" si="12">N10</f>
        <v>0</v>
      </c>
      <c r="B10" s="4">
        <f t="shared" ref="B10:B14" si="13">Q10</f>
        <v>0</v>
      </c>
      <c r="C10" s="4">
        <f t="shared" ref="C10:C14" si="14">B10*1.2</f>
        <v>0</v>
      </c>
      <c r="D10" s="4">
        <f t="shared" ref="D10:D14" si="15">C10*1.2</f>
        <v>0</v>
      </c>
      <c r="E10" s="5">
        <f t="shared" ref="E10:E14" si="16">R10</f>
        <v>0</v>
      </c>
      <c r="F10" s="9" t="e">
        <f t="shared" ref="F10:F14" si="17">ROUND((E10/B10),0)</f>
        <v>#DIV/0!</v>
      </c>
      <c r="G10" s="9" t="e">
        <f t="shared" ref="G10:G14" si="18">ROUND((E10/C10),0)</f>
        <v>#DIV/0!</v>
      </c>
      <c r="H10" s="9" t="e">
        <f t="shared" ref="H10:H14" si="19">ROUND((E10/D10),0)</f>
        <v>#DIV/0!</v>
      </c>
      <c r="I10" s="4" t="e">
        <f>#REF!</f>
        <v>#REF!</v>
      </c>
      <c r="J10" s="4">
        <f t="shared" ref="J10:J14" si="20">S10</f>
        <v>0</v>
      </c>
      <c r="O10">
        <v>0</v>
      </c>
      <c r="P10">
        <f t="shared" ref="P10:Q14" si="21">O10/1.2</f>
        <v>0</v>
      </c>
      <c r="Q10">
        <f t="shared" si="21"/>
        <v>0</v>
      </c>
      <c r="R10" s="2">
        <v>0</v>
      </c>
    </row>
    <row r="11" spans="1:20" x14ac:dyDescent="0.25">
      <c r="A11" s="4">
        <f t="shared" si="12"/>
        <v>0</v>
      </c>
      <c r="B11" s="4">
        <f t="shared" si="13"/>
        <v>0</v>
      </c>
      <c r="C11" s="4">
        <f t="shared" si="14"/>
        <v>0</v>
      </c>
      <c r="D11" s="4">
        <f t="shared" si="15"/>
        <v>0</v>
      </c>
      <c r="E11" s="5">
        <f t="shared" si="16"/>
        <v>0</v>
      </c>
      <c r="F11" s="9" t="e">
        <f t="shared" si="17"/>
        <v>#DIV/0!</v>
      </c>
      <c r="G11" s="9" t="e">
        <f t="shared" si="18"/>
        <v>#DIV/0!</v>
      </c>
      <c r="H11" s="9" t="e">
        <f t="shared" si="19"/>
        <v>#DIV/0!</v>
      </c>
      <c r="I11" s="4" t="e">
        <f>#REF!</f>
        <v>#REF!</v>
      </c>
      <c r="J11" s="4">
        <f t="shared" si="20"/>
        <v>0</v>
      </c>
      <c r="O11">
        <v>0</v>
      </c>
      <c r="P11">
        <f t="shared" si="21"/>
        <v>0</v>
      </c>
      <c r="Q11">
        <f t="shared" si="21"/>
        <v>0</v>
      </c>
      <c r="R11" s="2">
        <v>0</v>
      </c>
    </row>
    <row r="12" spans="1:20" x14ac:dyDescent="0.25">
      <c r="A12" s="4">
        <f t="shared" si="12"/>
        <v>0</v>
      </c>
      <c r="B12" s="4">
        <f t="shared" si="13"/>
        <v>0</v>
      </c>
      <c r="C12" s="4">
        <f t="shared" si="14"/>
        <v>0</v>
      </c>
      <c r="D12" s="4">
        <f t="shared" si="15"/>
        <v>0</v>
      </c>
      <c r="E12" s="5">
        <f t="shared" si="16"/>
        <v>0</v>
      </c>
      <c r="F12" s="9" t="e">
        <f t="shared" si="17"/>
        <v>#DIV/0!</v>
      </c>
      <c r="G12" s="9" t="e">
        <f t="shared" si="18"/>
        <v>#DIV/0!</v>
      </c>
      <c r="H12" s="9" t="e">
        <f t="shared" si="19"/>
        <v>#DIV/0!</v>
      </c>
      <c r="I12" s="4" t="e">
        <f>#REF!</f>
        <v>#REF!</v>
      </c>
      <c r="J12" s="4">
        <f t="shared" si="20"/>
        <v>0</v>
      </c>
      <c r="O12">
        <v>0</v>
      </c>
      <c r="P12">
        <f t="shared" si="21"/>
        <v>0</v>
      </c>
      <c r="Q12">
        <f t="shared" si="21"/>
        <v>0</v>
      </c>
      <c r="R12" s="2">
        <v>0</v>
      </c>
    </row>
    <row r="13" spans="1:20" x14ac:dyDescent="0.25">
      <c r="A13" s="4">
        <f t="shared" ref="A13" si="22">N13</f>
        <v>0</v>
      </c>
      <c r="B13" s="4">
        <f t="shared" ref="B13" si="23">Q13</f>
        <v>0</v>
      </c>
      <c r="C13" s="4">
        <f t="shared" ref="C13" si="24">B13*1.2</f>
        <v>0</v>
      </c>
      <c r="D13" s="4">
        <f t="shared" ref="D13" si="25">C13*1.2</f>
        <v>0</v>
      </c>
      <c r="E13" s="5">
        <f t="shared" ref="E13" si="26">R13</f>
        <v>0</v>
      </c>
      <c r="F13" s="9" t="e">
        <f t="shared" ref="F13" si="27">ROUND((E13/B13),0)</f>
        <v>#DIV/0!</v>
      </c>
      <c r="G13" s="9" t="e">
        <f t="shared" ref="G13" si="28">ROUND((E13/C13),0)</f>
        <v>#DIV/0!</v>
      </c>
      <c r="H13" s="9" t="e">
        <f t="shared" ref="H13" si="29">ROUND((E13/D13),0)</f>
        <v>#DIV/0!</v>
      </c>
      <c r="I13" s="4" t="e">
        <f>#REF!</f>
        <v>#REF!</v>
      </c>
      <c r="J13" s="4">
        <f t="shared" ref="J13" si="30">S13</f>
        <v>0</v>
      </c>
      <c r="O13">
        <v>0</v>
      </c>
      <c r="P13">
        <f t="shared" ref="P13" si="31">O13/1.2</f>
        <v>0</v>
      </c>
      <c r="Q13">
        <f t="shared" ref="Q13" si="32">P13/1.2</f>
        <v>0</v>
      </c>
      <c r="R13" s="2">
        <v>0</v>
      </c>
    </row>
    <row r="14" spans="1:20" x14ac:dyDescent="0.25">
      <c r="A14" s="4">
        <f t="shared" si="12"/>
        <v>0</v>
      </c>
      <c r="B14" s="4">
        <f t="shared" si="13"/>
        <v>0</v>
      </c>
      <c r="C14" s="4">
        <f t="shared" si="14"/>
        <v>0</v>
      </c>
      <c r="D14" s="4">
        <f t="shared" si="15"/>
        <v>0</v>
      </c>
      <c r="E14" s="5">
        <f t="shared" si="16"/>
        <v>0</v>
      </c>
      <c r="F14" s="9" t="e">
        <f t="shared" si="17"/>
        <v>#DIV/0!</v>
      </c>
      <c r="G14" s="9" t="e">
        <f t="shared" si="18"/>
        <v>#DIV/0!</v>
      </c>
      <c r="H14" s="9" t="e">
        <f t="shared" si="19"/>
        <v>#DIV/0!</v>
      </c>
      <c r="I14" s="4" t="e">
        <f>#REF!</f>
        <v>#REF!</v>
      </c>
      <c r="J14" s="4">
        <f t="shared" si="20"/>
        <v>0</v>
      </c>
      <c r="O14">
        <v>0</v>
      </c>
      <c r="P14">
        <f t="shared" si="21"/>
        <v>0</v>
      </c>
      <c r="Q14">
        <f t="shared" si="21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s="43" customFormat="1" x14ac:dyDescent="0.25">
      <c r="A16" s="41">
        <f t="shared" ref="A16:A25" si="33">N16</f>
        <v>0</v>
      </c>
      <c r="B16" s="41">
        <f t="shared" ref="B16:B25" si="34">Q16</f>
        <v>626</v>
      </c>
      <c r="C16" s="41">
        <f t="shared" ref="C16:C25" si="35">B16*1.2</f>
        <v>751.19999999999993</v>
      </c>
      <c r="D16" s="41">
        <f t="shared" ref="D16:D25" si="36">C16*1.2</f>
        <v>901.43999999999994</v>
      </c>
      <c r="E16" s="42">
        <f t="shared" ref="E16:E25" si="37">R16</f>
        <v>16000000</v>
      </c>
      <c r="F16" s="41">
        <f t="shared" ref="F16:F25" si="38">ROUND((E16/B16),0)</f>
        <v>25559</v>
      </c>
      <c r="G16" s="41">
        <f t="shared" ref="G16:G25" si="39">ROUND((E16/C16),0)</f>
        <v>21299</v>
      </c>
      <c r="H16" s="41">
        <f t="shared" ref="H16:H25" si="40">ROUND((E16/D16),0)</f>
        <v>17749</v>
      </c>
      <c r="I16" s="41" t="e">
        <f>#REF!</f>
        <v>#REF!</v>
      </c>
      <c r="J16" s="41">
        <f t="shared" ref="J16:J25" si="41">S16</f>
        <v>0</v>
      </c>
      <c r="O16" s="43">
        <v>0</v>
      </c>
      <c r="P16" s="43">
        <f t="shared" ref="P16:Q25" si="42">O16/1.2</f>
        <v>0</v>
      </c>
      <c r="Q16" s="43">
        <v>626</v>
      </c>
      <c r="R16" s="44">
        <v>16000000</v>
      </c>
    </row>
    <row r="17" spans="1:25" x14ac:dyDescent="0.25">
      <c r="A17" s="4">
        <f t="shared" si="33"/>
        <v>0</v>
      </c>
      <c r="B17" s="4">
        <f t="shared" si="34"/>
        <v>525</v>
      </c>
      <c r="C17" s="4">
        <f t="shared" si="35"/>
        <v>630</v>
      </c>
      <c r="D17" s="4">
        <f t="shared" si="36"/>
        <v>756</v>
      </c>
      <c r="E17" s="5">
        <f t="shared" si="37"/>
        <v>16500000</v>
      </c>
      <c r="F17" s="9">
        <f t="shared" si="38"/>
        <v>31429</v>
      </c>
      <c r="G17" s="9">
        <f t="shared" si="39"/>
        <v>26190</v>
      </c>
      <c r="H17" s="9">
        <f t="shared" si="40"/>
        <v>21825</v>
      </c>
      <c r="I17" s="4" t="e">
        <f>#REF!</f>
        <v>#REF!</v>
      </c>
      <c r="J17" s="4">
        <f t="shared" si="41"/>
        <v>0</v>
      </c>
      <c r="O17">
        <v>0</v>
      </c>
      <c r="P17">
        <v>630</v>
      </c>
      <c r="Q17">
        <f t="shared" si="42"/>
        <v>525</v>
      </c>
      <c r="R17" s="2">
        <v>16500000</v>
      </c>
    </row>
    <row r="18" spans="1:25" s="43" customFormat="1" x14ac:dyDescent="0.25">
      <c r="A18" s="41">
        <f t="shared" si="33"/>
        <v>0</v>
      </c>
      <c r="B18" s="41">
        <f t="shared" si="34"/>
        <v>600</v>
      </c>
      <c r="C18" s="41">
        <f t="shared" si="35"/>
        <v>720</v>
      </c>
      <c r="D18" s="41">
        <f t="shared" si="36"/>
        <v>864</v>
      </c>
      <c r="E18" s="42">
        <f t="shared" si="37"/>
        <v>15500000</v>
      </c>
      <c r="F18" s="41">
        <f t="shared" si="38"/>
        <v>25833</v>
      </c>
      <c r="G18" s="41">
        <f t="shared" si="39"/>
        <v>21528</v>
      </c>
      <c r="H18" s="41">
        <f t="shared" si="40"/>
        <v>17940</v>
      </c>
      <c r="I18" s="41" t="e">
        <f>#REF!</f>
        <v>#REF!</v>
      </c>
      <c r="J18" s="41">
        <f t="shared" si="41"/>
        <v>0</v>
      </c>
      <c r="O18" s="43">
        <v>0</v>
      </c>
      <c r="P18" s="43">
        <f t="shared" si="42"/>
        <v>0</v>
      </c>
      <c r="Q18" s="43">
        <v>600</v>
      </c>
      <c r="R18" s="44">
        <v>15500000</v>
      </c>
    </row>
    <row r="19" spans="1:25" x14ac:dyDescent="0.25">
      <c r="A19" s="4">
        <f t="shared" ref="A19:A21" si="43">N19</f>
        <v>0</v>
      </c>
      <c r="B19" s="4">
        <f t="shared" ref="B19:B21" si="44">Q19</f>
        <v>383.33333333333337</v>
      </c>
      <c r="C19" s="4">
        <f t="shared" ref="C19:C21" si="45">B19*1.2</f>
        <v>460.00000000000006</v>
      </c>
      <c r="D19" s="4">
        <f t="shared" ref="D19:D21" si="46">C19*1.2</f>
        <v>552</v>
      </c>
      <c r="E19" s="5">
        <f t="shared" ref="E19:E21" si="47">R19</f>
        <v>11500000</v>
      </c>
      <c r="F19" s="9">
        <f t="shared" ref="F19:F21" si="48">ROUND((E19/B19),0)</f>
        <v>30000</v>
      </c>
      <c r="G19" s="9">
        <f t="shared" ref="G19:G21" si="49">ROUND((E19/C19),0)</f>
        <v>25000</v>
      </c>
      <c r="H19" s="9">
        <f t="shared" ref="H19:H21" si="50">ROUND((E19/D19),0)</f>
        <v>20833</v>
      </c>
      <c r="I19" s="4" t="e">
        <f>#REF!</f>
        <v>#REF!</v>
      </c>
      <c r="J19" s="4">
        <f t="shared" ref="J19:J21" si="51">S19</f>
        <v>0</v>
      </c>
      <c r="O19">
        <v>0</v>
      </c>
      <c r="P19">
        <v>460</v>
      </c>
      <c r="Q19">
        <f t="shared" ref="Q19:Q21" si="52">P19/1.2</f>
        <v>383.33333333333337</v>
      </c>
      <c r="R19" s="2">
        <v>11500000</v>
      </c>
    </row>
    <row r="20" spans="1:25" x14ac:dyDescent="0.25">
      <c r="A20" s="4">
        <f t="shared" si="43"/>
        <v>0</v>
      </c>
      <c r="B20" s="4">
        <f t="shared" si="44"/>
        <v>826.66666666666674</v>
      </c>
      <c r="C20" s="4">
        <f t="shared" si="45"/>
        <v>992</v>
      </c>
      <c r="D20" s="4">
        <f t="shared" si="46"/>
        <v>1190.3999999999999</v>
      </c>
      <c r="E20" s="5">
        <f t="shared" si="47"/>
        <v>19000000</v>
      </c>
      <c r="F20" s="9">
        <f t="shared" si="48"/>
        <v>22984</v>
      </c>
      <c r="G20" s="9">
        <f t="shared" si="49"/>
        <v>19153</v>
      </c>
      <c r="H20" s="9">
        <f t="shared" si="50"/>
        <v>15961</v>
      </c>
      <c r="I20" s="4" t="e">
        <f>#REF!</f>
        <v>#REF!</v>
      </c>
      <c r="J20" s="4">
        <f t="shared" si="51"/>
        <v>0</v>
      </c>
      <c r="O20">
        <v>0</v>
      </c>
      <c r="P20">
        <v>992</v>
      </c>
      <c r="Q20">
        <f t="shared" si="52"/>
        <v>826.66666666666674</v>
      </c>
      <c r="R20" s="2">
        <v>19000000</v>
      </c>
    </row>
    <row r="21" spans="1:25" x14ac:dyDescent="0.25">
      <c r="A21" s="4">
        <f t="shared" si="43"/>
        <v>0</v>
      </c>
      <c r="B21" s="4">
        <f t="shared" si="44"/>
        <v>750</v>
      </c>
      <c r="C21" s="4">
        <f t="shared" si="45"/>
        <v>900</v>
      </c>
      <c r="D21" s="4">
        <f t="shared" si="46"/>
        <v>1080</v>
      </c>
      <c r="E21" s="5">
        <f t="shared" si="47"/>
        <v>16000000</v>
      </c>
      <c r="F21" s="9">
        <f t="shared" si="48"/>
        <v>21333</v>
      </c>
      <c r="G21" s="9">
        <f t="shared" si="49"/>
        <v>17778</v>
      </c>
      <c r="H21" s="9">
        <f t="shared" si="50"/>
        <v>14815</v>
      </c>
      <c r="I21" s="4" t="e">
        <f>#REF!</f>
        <v>#REF!</v>
      </c>
      <c r="J21" s="4">
        <f t="shared" si="51"/>
        <v>0</v>
      </c>
      <c r="O21">
        <v>0</v>
      </c>
      <c r="P21">
        <v>900</v>
      </c>
      <c r="Q21">
        <f t="shared" si="52"/>
        <v>750</v>
      </c>
      <c r="R21" s="2">
        <v>16000000</v>
      </c>
    </row>
    <row r="22" spans="1:25" x14ac:dyDescent="0.25">
      <c r="A22" s="4">
        <f t="shared" si="33"/>
        <v>0</v>
      </c>
      <c r="B22" s="4">
        <f t="shared" si="34"/>
        <v>0</v>
      </c>
      <c r="C22" s="4">
        <f t="shared" si="35"/>
        <v>0</v>
      </c>
      <c r="D22" s="4">
        <f t="shared" si="36"/>
        <v>0</v>
      </c>
      <c r="E22" s="5">
        <f t="shared" si="37"/>
        <v>0</v>
      </c>
      <c r="F22" s="9" t="e">
        <f t="shared" si="38"/>
        <v>#DIV/0!</v>
      </c>
      <c r="G22" s="9" t="e">
        <f t="shared" si="39"/>
        <v>#DIV/0!</v>
      </c>
      <c r="H22" s="9" t="e">
        <f t="shared" si="40"/>
        <v>#DIV/0!</v>
      </c>
      <c r="I22" s="4" t="e">
        <f>#REF!</f>
        <v>#REF!</v>
      </c>
      <c r="J22" s="4">
        <f t="shared" si="41"/>
        <v>0</v>
      </c>
      <c r="O22">
        <v>0</v>
      </c>
      <c r="P22">
        <f t="shared" si="42"/>
        <v>0</v>
      </c>
      <c r="Q22">
        <f t="shared" si="42"/>
        <v>0</v>
      </c>
      <c r="R22" s="2">
        <v>0</v>
      </c>
    </row>
    <row r="23" spans="1:25" x14ac:dyDescent="0.25">
      <c r="A23" s="4">
        <f t="shared" si="33"/>
        <v>0</v>
      </c>
      <c r="B23" s="4">
        <f t="shared" si="34"/>
        <v>0</v>
      </c>
      <c r="C23" s="4">
        <f t="shared" si="35"/>
        <v>0</v>
      </c>
      <c r="D23" s="4">
        <f t="shared" si="36"/>
        <v>0</v>
      </c>
      <c r="E23" s="5">
        <f t="shared" si="37"/>
        <v>0</v>
      </c>
      <c r="F23" s="9" t="e">
        <f t="shared" si="38"/>
        <v>#DIV/0!</v>
      </c>
      <c r="G23" s="9" t="e">
        <f t="shared" si="39"/>
        <v>#DIV/0!</v>
      </c>
      <c r="H23" s="9" t="e">
        <f t="shared" si="40"/>
        <v>#DIV/0!</v>
      </c>
      <c r="I23" s="4" t="e">
        <f>#REF!</f>
        <v>#REF!</v>
      </c>
      <c r="J23" s="4">
        <f t="shared" si="41"/>
        <v>0</v>
      </c>
      <c r="O23">
        <v>0</v>
      </c>
      <c r="P23">
        <f t="shared" si="42"/>
        <v>0</v>
      </c>
      <c r="Q23">
        <f t="shared" si="42"/>
        <v>0</v>
      </c>
      <c r="R23" s="2">
        <v>0</v>
      </c>
    </row>
    <row r="24" spans="1:25" x14ac:dyDescent="0.25">
      <c r="A24" s="4">
        <f t="shared" si="33"/>
        <v>0</v>
      </c>
      <c r="B24" s="4">
        <f t="shared" si="34"/>
        <v>0</v>
      </c>
      <c r="C24" s="4">
        <f t="shared" si="35"/>
        <v>0</v>
      </c>
      <c r="D24" s="4">
        <f t="shared" si="36"/>
        <v>0</v>
      </c>
      <c r="E24" s="5">
        <f t="shared" si="37"/>
        <v>0</v>
      </c>
      <c r="F24" s="9" t="e">
        <f t="shared" si="38"/>
        <v>#DIV/0!</v>
      </c>
      <c r="G24" s="9" t="e">
        <f t="shared" si="39"/>
        <v>#DIV/0!</v>
      </c>
      <c r="H24" s="9" t="e">
        <f t="shared" si="40"/>
        <v>#DIV/0!</v>
      </c>
      <c r="I24" s="4" t="e">
        <f>#REF!</f>
        <v>#REF!</v>
      </c>
      <c r="J24" s="4">
        <f t="shared" si="41"/>
        <v>0</v>
      </c>
      <c r="O24">
        <v>0</v>
      </c>
      <c r="P24">
        <f t="shared" si="42"/>
        <v>0</v>
      </c>
      <c r="Q24">
        <f t="shared" si="42"/>
        <v>0</v>
      </c>
      <c r="R24" s="2">
        <v>0</v>
      </c>
    </row>
    <row r="25" spans="1:25" x14ac:dyDescent="0.25">
      <c r="A25" s="4">
        <f t="shared" si="33"/>
        <v>0</v>
      </c>
      <c r="B25" s="4">
        <f t="shared" si="34"/>
        <v>0</v>
      </c>
      <c r="C25" s="4">
        <f t="shared" si="35"/>
        <v>0</v>
      </c>
      <c r="D25" s="4">
        <f t="shared" si="36"/>
        <v>0</v>
      </c>
      <c r="E25" s="5">
        <f t="shared" si="37"/>
        <v>0</v>
      </c>
      <c r="F25" s="9" t="e">
        <f t="shared" si="38"/>
        <v>#DIV/0!</v>
      </c>
      <c r="G25" s="9" t="e">
        <f t="shared" si="39"/>
        <v>#DIV/0!</v>
      </c>
      <c r="H25" s="9" t="e">
        <f t="shared" si="40"/>
        <v>#DIV/0!</v>
      </c>
      <c r="I25" s="4" t="e">
        <f>#REF!</f>
        <v>#REF!</v>
      </c>
      <c r="J25" s="4">
        <f t="shared" si="41"/>
        <v>0</v>
      </c>
      <c r="O25">
        <v>0</v>
      </c>
      <c r="P25">
        <f t="shared" si="42"/>
        <v>0</v>
      </c>
      <c r="Q25">
        <f t="shared" si="42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22000</v>
      </c>
      <c r="X26" s="20" t="s">
        <v>39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S28" s="10"/>
      <c r="T28" s="10"/>
      <c r="U28" s="17" t="s">
        <v>15</v>
      </c>
      <c r="V28" s="18"/>
      <c r="W28" s="19">
        <f>W26-W27</f>
        <v>19500</v>
      </c>
      <c r="X28" s="22"/>
    </row>
    <row r="29" spans="1:25" ht="15.75" x14ac:dyDescent="0.25">
      <c r="E29" t="s">
        <v>41</v>
      </c>
      <c r="F29" s="7">
        <v>64.819999999999993</v>
      </c>
      <c r="G29" s="6">
        <f>F29*10.764</f>
        <v>697.7224799999999</v>
      </c>
      <c r="H29" s="6"/>
      <c r="P29" s="48" t="s">
        <v>43</v>
      </c>
      <c r="Q29" s="48"/>
      <c r="R29" s="48"/>
      <c r="S29" s="48"/>
      <c r="T29" s="49"/>
      <c r="U29" s="17" t="s">
        <v>16</v>
      </c>
      <c r="V29" s="18"/>
      <c r="W29" s="19">
        <f>W27</f>
        <v>2500</v>
      </c>
      <c r="X29" s="22"/>
    </row>
    <row r="30" spans="1:25" ht="15.75" x14ac:dyDescent="0.25">
      <c r="P30" s="48"/>
      <c r="Q30" s="48"/>
      <c r="R30" s="48"/>
      <c r="S30" s="48"/>
      <c r="T30" s="49"/>
      <c r="U30" s="17" t="s">
        <v>17</v>
      </c>
      <c r="V30" s="23"/>
      <c r="W30" s="24">
        <f>X30-X31</f>
        <v>6</v>
      </c>
      <c r="X30" s="25">
        <v>2024</v>
      </c>
    </row>
    <row r="31" spans="1:25" ht="15.75" x14ac:dyDescent="0.25">
      <c r="F31" s="7">
        <v>71.3</v>
      </c>
      <c r="G31">
        <f>F31*10.764</f>
        <v>767.47319999999991</v>
      </c>
      <c r="S31" s="10"/>
      <c r="T31" s="10"/>
      <c r="U31" s="17" t="s">
        <v>18</v>
      </c>
      <c r="V31" s="23"/>
      <c r="W31" s="24">
        <f>W32-W30</f>
        <v>54</v>
      </c>
      <c r="X31" s="31">
        <v>2018</v>
      </c>
      <c r="Y31" t="s">
        <v>42</v>
      </c>
    </row>
    <row r="32" spans="1:25" ht="15.75" x14ac:dyDescent="0.25">
      <c r="G32">
        <f>G31/G29</f>
        <v>1.0999691453255169</v>
      </c>
      <c r="S32" s="10"/>
      <c r="T32" s="10"/>
      <c r="U32" s="17" t="s">
        <v>19</v>
      </c>
      <c r="V32" s="23"/>
      <c r="W32" s="24">
        <v>60</v>
      </c>
      <c r="X32" s="24"/>
    </row>
    <row r="33" spans="15:25" ht="39" customHeight="1" x14ac:dyDescent="0.25">
      <c r="P33" s="46" t="s">
        <v>40</v>
      </c>
      <c r="Q33" s="46"/>
      <c r="R33" s="46"/>
      <c r="S33" s="46"/>
      <c r="T33" s="47"/>
      <c r="U33" s="21" t="s">
        <v>20</v>
      </c>
      <c r="V33" s="23"/>
      <c r="W33" s="24">
        <f>90*W30/W32</f>
        <v>9</v>
      </c>
      <c r="X33" s="24"/>
    </row>
    <row r="34" spans="15:25" ht="15.75" x14ac:dyDescent="0.25">
      <c r="U34" s="17"/>
      <c r="V34" s="26"/>
      <c r="W34" s="27">
        <f>W33%</f>
        <v>0.09</v>
      </c>
      <c r="X34" s="27"/>
    </row>
    <row r="35" spans="15:25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225</v>
      </c>
      <c r="X35" s="22"/>
    </row>
    <row r="36" spans="15:25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2275</v>
      </c>
      <c r="X36" s="22"/>
    </row>
    <row r="37" spans="15:25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19500</v>
      </c>
      <c r="X37" s="22"/>
    </row>
    <row r="38" spans="15:25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5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21775</v>
      </c>
      <c r="X39" s="22"/>
    </row>
    <row r="40" spans="15:25" ht="15.75" x14ac:dyDescent="0.25">
      <c r="S40" s="10"/>
      <c r="T40" s="10"/>
      <c r="U40" s="23"/>
      <c r="V40" s="23"/>
      <c r="W40" s="24"/>
      <c r="X40" s="24"/>
    </row>
    <row r="41" spans="15:25" ht="15.75" x14ac:dyDescent="0.25">
      <c r="S41" s="10"/>
      <c r="T41" s="10"/>
      <c r="U41" s="28" t="s">
        <v>38</v>
      </c>
      <c r="V41" s="30"/>
      <c r="W41" s="25">
        <v>698</v>
      </c>
      <c r="X41" s="24"/>
    </row>
    <row r="42" spans="15:25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15198950</v>
      </c>
      <c r="X42" s="33"/>
      <c r="Y42" s="15">
        <f>W42*0.75</f>
        <v>11399212.5</v>
      </c>
    </row>
    <row r="43" spans="15:25" ht="15.75" x14ac:dyDescent="0.25">
      <c r="S43" s="11"/>
      <c r="T43" s="10"/>
      <c r="U43" s="17" t="s">
        <v>25</v>
      </c>
      <c r="V43" s="23"/>
      <c r="W43" s="34">
        <f>W42*0.95</f>
        <v>14439002.5</v>
      </c>
      <c r="X43" s="35"/>
    </row>
    <row r="44" spans="15:25" ht="15.75" x14ac:dyDescent="0.25">
      <c r="S44" s="10"/>
      <c r="T44" s="10"/>
      <c r="U44" s="17" t="s">
        <v>26</v>
      </c>
      <c r="V44" s="23"/>
      <c r="W44" s="34">
        <f>W42*0.8</f>
        <v>12159160</v>
      </c>
      <c r="X44" s="34"/>
    </row>
    <row r="45" spans="15:25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5" ht="15.75" x14ac:dyDescent="0.25">
      <c r="U46" s="37" t="s">
        <v>27</v>
      </c>
      <c r="V46" s="38"/>
      <c r="W46" s="39">
        <f>W27*W41</f>
        <v>1745000</v>
      </c>
      <c r="X46" s="39"/>
    </row>
    <row r="47" spans="15:25" ht="15.75" x14ac:dyDescent="0.25">
      <c r="U47" s="17" t="s">
        <v>28</v>
      </c>
      <c r="V47" s="23"/>
      <c r="W47" s="36"/>
      <c r="X47" s="36"/>
    </row>
    <row r="48" spans="15:25" ht="15.75" x14ac:dyDescent="0.25">
      <c r="U48" s="40" t="s">
        <v>29</v>
      </c>
      <c r="V48" s="36"/>
      <c r="W48" s="34">
        <f>W42*0.025/12</f>
        <v>31664.479166666668</v>
      </c>
      <c r="X48" s="34"/>
    </row>
  </sheetData>
  <mergeCells count="4">
    <mergeCell ref="A15:R15"/>
    <mergeCell ref="A2:R2"/>
    <mergeCell ref="P33:T33"/>
    <mergeCell ref="P29:T3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4" sqref="B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9" sqref="S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R12" sqref="R1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U12" sqref="U1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15" sqref="R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2" sqref="X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Q17" sqref="Q17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14" sqref="R1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2024-09-26T07:27:56Z</dcterms:modified>
</cp:coreProperties>
</file>