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rajakta\July\11405\"/>
    </mc:Choice>
  </mc:AlternateContent>
  <bookViews>
    <workbookView xWindow="0" yWindow="0" windowWidth="24000" windowHeight="9630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Compatibility Report" sheetId="6" r:id="rId6"/>
    <sheet name="Sheet6" sheetId="7" r:id="rId7"/>
  </sheets>
  <calcPr calcId="162913"/>
</workbook>
</file>

<file path=xl/calcChain.xml><?xml version="1.0" encoding="utf-8"?>
<calcChain xmlns="http://schemas.openxmlformats.org/spreadsheetml/2006/main">
  <c r="L11" i="1" l="1"/>
  <c r="S5" i="1"/>
  <c r="R27" i="1" l="1"/>
  <c r="Q26" i="1"/>
  <c r="Q25" i="1"/>
  <c r="K17" i="1" l="1"/>
  <c r="K8" i="1"/>
  <c r="O18" i="1" l="1"/>
  <c r="O17" i="1"/>
  <c r="K11" i="1"/>
  <c r="J17" i="1"/>
  <c r="H17" i="1"/>
  <c r="G17" i="1"/>
  <c r="F17" i="1"/>
  <c r="G20" i="1"/>
  <c r="P6" i="1"/>
  <c r="S15" i="1"/>
  <c r="S8" i="1"/>
  <c r="S3" i="1"/>
  <c r="S9" i="1"/>
  <c r="S10" i="1"/>
  <c r="S12" i="1"/>
  <c r="S4" i="1"/>
  <c r="O12" i="1"/>
  <c r="J11" i="1"/>
  <c r="H11" i="1"/>
  <c r="G11" i="1"/>
  <c r="F11" i="1"/>
  <c r="O8" i="1"/>
  <c r="L8" i="1"/>
  <c r="L6" i="1"/>
  <c r="J14" i="1"/>
  <c r="H14" i="1"/>
  <c r="G14" i="1"/>
  <c r="F14" i="1"/>
  <c r="J8" i="1"/>
  <c r="H8" i="1"/>
  <c r="G8" i="1"/>
  <c r="F8" i="1"/>
  <c r="S17" i="1" l="1"/>
  <c r="U17" i="1" s="1"/>
  <c r="S18" i="1"/>
  <c r="S19" i="1"/>
  <c r="S20" i="1" l="1"/>
</calcChain>
</file>

<file path=xl/sharedStrings.xml><?xml version="1.0" encoding="utf-8"?>
<sst xmlns="http://schemas.openxmlformats.org/spreadsheetml/2006/main" count="48" uniqueCount="47">
  <si>
    <t>Carpet</t>
  </si>
  <si>
    <t>Terrace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</si>
  <si>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</si>
  <si>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</si>
  <si>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</si>
  <si>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</si>
  <si>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</si>
  <si>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</si>
  <si>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</si>
  <si>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</si>
  <si>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Area</t>
  </si>
  <si>
    <t>Rate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</si>
  <si>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</si>
  <si>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</si>
  <si>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</si>
  <si>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</si>
  <si>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</si>
  <si>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</si>
  <si>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Rate only on Carpet without considering Terrace Area</t>
  </si>
  <si>
    <t>Compatibility Report for chamunda hill cres.xls</t>
  </si>
  <si>
    <t>Run on 23-09-2024 14:20</t>
  </si>
  <si>
    <t>If the workbook is saved in an earlier file format or opened in an earlier version of Microsoft Excel, the listed features will not be available.</t>
  </si>
  <si>
    <t>Minor loss of fidelity</t>
  </si>
  <si>
    <t># of occurrences</t>
  </si>
  <si>
    <t>Version</t>
  </si>
  <si>
    <t>Some cells or styles in this workbook contain formatting that is not supported by the selected file format. These formats will be converted to the closest format available.</t>
  </si>
  <si>
    <t>Excel 97-2003</t>
  </si>
  <si>
    <t>CIDCO</t>
  </si>
  <si>
    <t>Leasehold</t>
  </si>
  <si>
    <t>As per Documents</t>
  </si>
  <si>
    <t>Page No.</t>
  </si>
  <si>
    <t>Carpet Area in Sq. Ft. = 534.00</t>
  </si>
  <si>
    <t>Flowerbed Area in Sq. Ft. = 20.00</t>
  </si>
  <si>
    <t>Terrace Area in Sq. Ft. = 86.00</t>
  </si>
  <si>
    <t>(Area as per Actual Site Measurement)</t>
  </si>
  <si>
    <t>Carpet Area in Sq. Ft. = 532.00</t>
  </si>
  <si>
    <t>Terrace Area in Sq. Ft. = 44.00</t>
  </si>
  <si>
    <t>Total Carpet Area in Sq. Ft. = 576.00</t>
  </si>
  <si>
    <t>(Area as per Agreement for Sale)</t>
  </si>
  <si>
    <t>Point</t>
  </si>
  <si>
    <t>CIDCO, As per Agreement</t>
  </si>
  <si>
    <t>N.A.</t>
  </si>
  <si>
    <t>Underground sump – capacity and type of
construction</t>
  </si>
  <si>
    <t>R.C.C. Tank</t>
  </si>
  <si>
    <t>Over-head tank Location, capacity Type of construction</t>
  </si>
  <si>
    <t>R.C.C. Tank on Terrace</t>
  </si>
  <si>
    <r>
      <t xml:space="preserve">N. A. as the property under consideration is a Residential </t>
    </r>
    <r>
      <rPr>
        <sz val="11"/>
        <color rgb="FFFF0000"/>
        <rFont val="Calibri"/>
        <family val="2"/>
        <scheme val="minor"/>
      </rPr>
      <t>Flat</t>
    </r>
    <r>
      <rPr>
        <sz val="11"/>
        <color theme="1"/>
        <rFont val="Calibri"/>
        <family val="2"/>
        <scheme val="minor"/>
      </rPr>
      <t xml:space="preserve"> in
a building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</si>
</sst>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0" fillId="2" borderId="0" xfId="0" applyFill="1"/>
    <xf numFmtId="0" fontId="0" fillId="0" borderId="1" xfId="0" applyBorder="1"/>
    <xf numFmtId="43" fontId="0" fillId="0" borderId="1" xfId="0" applyNumberFormat="1" applyBorder="1"/>
    <xf numFmtId="10" fontId="0" fillId="0" borderId="1" xfId="0" applyNumberFormat="1" applyBorder="1"/>
    <xf numFmtId="43" fontId="1" fillId="0" borderId="1" xfId="1" applyFont="1" applyBorder="1"/>
    <xf numFmtId="0" fontId="0" fillId="3" borderId="1" xfId="0" applyFill="1" applyBorder="1"/>
    <xf numFmtId="43" fontId="0" fillId="3" borderId="1" xfId="0" applyNumberFormat="1" applyFill="1" applyBorder="1"/>
    <xf numFmtId="0" fontId="2" fillId="0" borderId="0" xfId="0" applyNumberFormat="1" applyFon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2" xfId="0" applyNumberFormat="1" applyBorder="1" applyAlignment="1">
      <alignment vertical="top" wrapText="1"/>
    </xf>
    <xf numFmtId="0" fontId="0" fillId="0" borderId="3" xfId="0" applyNumberFormat="1" applyBorder="1" applyAlignment="1">
      <alignment vertical="top" wrapText="1"/>
    </xf>
    <xf numFmtId="0" fontId="2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center" vertical="top" wrapText="1"/>
    </xf>
    <xf numFmtId="0" fontId="0" fillId="0" borderId="3" xfId="0" applyNumberFormat="1" applyBorder="1" applyAlignment="1">
      <alignment horizontal="center" vertical="top" wrapText="1"/>
    </xf>
    <xf numFmtId="0" fontId="0" fillId="0" borderId="4" xfId="0" applyNumberFormat="1" applyBorder="1" applyAlignment="1">
      <alignment horizontal="center" vertical="top" wrapText="1"/>
    </xf>
    <xf numFmtId="43" fontId="0" fillId="0" borderId="0" xfId="0" applyNumberFormat="1"/>
    <xf numFmtId="0" fontId="0" fillId="0" borderId="0" xfId="0" applyAlignment="1">
      <alignment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171450</xdr:colOff>
      <xdr:row>37</xdr:row>
      <xdr:rowOff>171450</xdr:rowOff>
    </xdr:to>
    <xdr:pic>
      <xdr:nvPicPr>
        <xdr:cNvPr id="1034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801850" cy="721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95250</xdr:colOff>
      <xdr:row>38</xdr:row>
      <xdr:rowOff>66675</xdr:rowOff>
    </xdr:to>
    <xdr:pic>
      <xdr:nvPicPr>
        <xdr:cNvPr id="3076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77650" cy="7305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314325</xdr:colOff>
      <xdr:row>38</xdr:row>
      <xdr:rowOff>123825</xdr:rowOff>
    </xdr:to>
    <xdr:pic>
      <xdr:nvPicPr>
        <xdr:cNvPr id="4099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44725" cy="736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323850</xdr:colOff>
      <xdr:row>36</xdr:row>
      <xdr:rowOff>66675</xdr:rowOff>
    </xdr:to>
    <xdr:pic>
      <xdr:nvPicPr>
        <xdr:cNvPr id="512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515850" cy="692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57150</xdr:rowOff>
    </xdr:from>
    <xdr:to>
      <xdr:col>20</xdr:col>
      <xdr:colOff>314325</xdr:colOff>
      <xdr:row>65</xdr:row>
      <xdr:rowOff>161925</xdr:rowOff>
    </xdr:to>
    <xdr:pic>
      <xdr:nvPicPr>
        <xdr:cNvPr id="512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72150"/>
          <a:ext cx="12506325" cy="677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U53"/>
  <sheetViews>
    <sheetView tabSelected="1" topLeftCell="E1" workbookViewId="0">
      <selection activeCell="L12" sqref="L12"/>
    </sheetView>
  </sheetViews>
  <sheetFormatPr defaultRowHeight="15" x14ac:dyDescent="0.25"/>
  <cols>
    <col min="10" max="10" width="9.140625" customWidth="1"/>
    <col min="13" max="13" width="24.5703125" customWidth="1"/>
    <col min="14" max="14" width="35.85546875" bestFit="1" customWidth="1"/>
    <col min="18" max="18" width="28.42578125" bestFit="1" customWidth="1"/>
    <col min="19" max="19" width="12.5703125" bestFit="1" customWidth="1"/>
    <col min="21" max="21" width="10" bestFit="1" customWidth="1"/>
  </cols>
  <sheetData>
    <row r="1" spans="6:19" x14ac:dyDescent="0.25">
      <c r="R1" s="2" t="s">
        <v>2</v>
      </c>
      <c r="S1" s="2">
        <v>2024</v>
      </c>
    </row>
    <row r="2" spans="6:19" x14ac:dyDescent="0.25">
      <c r="R2" s="2" t="s">
        <v>3</v>
      </c>
      <c r="S2" s="2">
        <v>2017</v>
      </c>
    </row>
    <row r="3" spans="6:19" x14ac:dyDescent="0.25">
      <c r="R3" s="2" t="s">
        <v>4</v>
      </c>
      <c r="S3" s="2">
        <f>S1-S2</f>
        <v>7</v>
      </c>
    </row>
    <row r="4" spans="6:19" x14ac:dyDescent="0.25">
      <c r="L4">
        <v>532</v>
      </c>
      <c r="R4" s="2"/>
      <c r="S4" s="2">
        <f>60-S3</f>
        <v>53</v>
      </c>
    </row>
    <row r="5" spans="6:19" x14ac:dyDescent="0.25">
      <c r="L5">
        <v>44</v>
      </c>
      <c r="R5" s="2" t="s">
        <v>5</v>
      </c>
      <c r="S5" s="3">
        <f>691*2800</f>
        <v>1934800</v>
      </c>
    </row>
    <row r="6" spans="6:19" x14ac:dyDescent="0.25">
      <c r="F6" t="s">
        <v>0</v>
      </c>
      <c r="G6" t="s">
        <v>1</v>
      </c>
      <c r="L6">
        <f>SUM(L4:L5)</f>
        <v>576</v>
      </c>
      <c r="O6">
        <v>576</v>
      </c>
      <c r="P6">
        <f>O6*1.2</f>
        <v>691.19999999999993</v>
      </c>
      <c r="R6" s="2" t="s">
        <v>6</v>
      </c>
      <c r="S6" s="2"/>
    </row>
    <row r="7" spans="6:19" x14ac:dyDescent="0.25">
      <c r="F7">
        <v>29.937999999999999</v>
      </c>
      <c r="G7">
        <v>4.0869999999999997</v>
      </c>
      <c r="L7">
        <v>11300</v>
      </c>
      <c r="O7">
        <v>13000</v>
      </c>
      <c r="R7" s="2"/>
      <c r="S7" s="2"/>
    </row>
    <row r="8" spans="6:19" x14ac:dyDescent="0.25">
      <c r="F8">
        <f>F7*10.764</f>
        <v>322.25263199999995</v>
      </c>
      <c r="G8">
        <f>G7*10.764</f>
        <v>43.992467999999995</v>
      </c>
      <c r="H8">
        <f>SUM(F8:G8)</f>
        <v>366.24509999999992</v>
      </c>
      <c r="I8">
        <v>4000000</v>
      </c>
      <c r="J8">
        <f>I8/H8</f>
        <v>10921.647825458964</v>
      </c>
      <c r="K8">
        <f>J8/100*110</f>
        <v>12013.812608004859</v>
      </c>
      <c r="L8">
        <f>L7*L6</f>
        <v>6508800</v>
      </c>
      <c r="O8">
        <f>O7*O6</f>
        <v>7488000</v>
      </c>
      <c r="R8" s="2" t="s">
        <v>7</v>
      </c>
      <c r="S8" s="2">
        <f>100-10</f>
        <v>90</v>
      </c>
    </row>
    <row r="9" spans="6:19" x14ac:dyDescent="0.25">
      <c r="R9" s="2" t="s">
        <v>8</v>
      </c>
      <c r="S9" s="2">
        <f>S8*S3/60</f>
        <v>10.5</v>
      </c>
    </row>
    <row r="10" spans="6:19" x14ac:dyDescent="0.25">
      <c r="F10" s="1">
        <v>29.937999999999999</v>
      </c>
      <c r="G10" s="1">
        <v>3.4369999999999998</v>
      </c>
      <c r="H10" s="1"/>
      <c r="I10" s="1"/>
      <c r="J10" s="1"/>
      <c r="R10" s="2"/>
      <c r="S10" s="4">
        <f>S9%</f>
        <v>0.105</v>
      </c>
    </row>
    <row r="11" spans="6:19" x14ac:dyDescent="0.25">
      <c r="F11" s="1">
        <f>F10*10.764</f>
        <v>322.25263199999995</v>
      </c>
      <c r="G11" s="1">
        <f>G10*10.764</f>
        <v>36.995867999999994</v>
      </c>
      <c r="H11" s="1">
        <f>SUM(F11:G11)</f>
        <v>359.24849999999992</v>
      </c>
      <c r="I11" s="1">
        <v>4500000</v>
      </c>
      <c r="J11" s="1">
        <f>I11/H11</f>
        <v>12526.148334648582</v>
      </c>
      <c r="K11">
        <f>J11/100*105</f>
        <v>13152.45575138101</v>
      </c>
      <c r="L11">
        <f>K11/100*105</f>
        <v>13810.07853895006</v>
      </c>
      <c r="O11">
        <v>8000000</v>
      </c>
      <c r="R11" s="2"/>
      <c r="S11" s="2"/>
    </row>
    <row r="12" spans="6:19" x14ac:dyDescent="0.25">
      <c r="O12">
        <f>O11/576</f>
        <v>13888.888888888889</v>
      </c>
      <c r="R12" s="2" t="s">
        <v>9</v>
      </c>
      <c r="S12" s="3">
        <f>ROUND((S5*S10),0)</f>
        <v>203154</v>
      </c>
    </row>
    <row r="13" spans="6:19" x14ac:dyDescent="0.25">
      <c r="F13">
        <v>45.575000000000003</v>
      </c>
      <c r="G13">
        <v>8.8249999999999993</v>
      </c>
      <c r="R13" s="2" t="s">
        <v>10</v>
      </c>
      <c r="S13" s="3">
        <v>576</v>
      </c>
    </row>
    <row r="14" spans="6:19" x14ac:dyDescent="0.25">
      <c r="F14">
        <f>F13*10.764</f>
        <v>490.5693</v>
      </c>
      <c r="G14">
        <f>G13*10.764</f>
        <v>94.992299999999986</v>
      </c>
      <c r="H14">
        <f>SUM(F14:G14)</f>
        <v>585.5616</v>
      </c>
      <c r="I14">
        <v>5250000</v>
      </c>
      <c r="J14">
        <f>I14/H14</f>
        <v>8965.7518525804971</v>
      </c>
      <c r="R14" s="2" t="s">
        <v>11</v>
      </c>
      <c r="S14" s="5">
        <v>13500</v>
      </c>
    </row>
    <row r="15" spans="6:19" x14ac:dyDescent="0.25">
      <c r="R15" s="2" t="s">
        <v>12</v>
      </c>
      <c r="S15" s="3">
        <f>S14*S13</f>
        <v>7776000</v>
      </c>
    </row>
    <row r="16" spans="6:19" x14ac:dyDescent="0.25">
      <c r="F16">
        <v>45.972000000000001</v>
      </c>
      <c r="G16">
        <v>4.0869999999999997</v>
      </c>
      <c r="O16">
        <v>26620</v>
      </c>
      <c r="R16" s="2" t="s">
        <v>13</v>
      </c>
      <c r="S16" s="2"/>
    </row>
    <row r="17" spans="6:21" x14ac:dyDescent="0.25">
      <c r="F17">
        <f>F16*10.764</f>
        <v>494.84260799999998</v>
      </c>
      <c r="G17">
        <f>G16*10.764</f>
        <v>43.992467999999995</v>
      </c>
      <c r="H17">
        <f>SUM(F17:G17)</f>
        <v>538.83507599999996</v>
      </c>
      <c r="I17">
        <v>6200000</v>
      </c>
      <c r="J17">
        <f>I17/H17</f>
        <v>11506.303646795259</v>
      </c>
      <c r="K17">
        <f>J17/100*110</f>
        <v>12656.934011474785</v>
      </c>
      <c r="O17">
        <f>O16/100*110</f>
        <v>29282</v>
      </c>
      <c r="R17" s="6" t="s">
        <v>14</v>
      </c>
      <c r="S17" s="7">
        <f>S15-S12</f>
        <v>7572846</v>
      </c>
      <c r="U17" s="16">
        <f>S17/576</f>
        <v>13147.302083333334</v>
      </c>
    </row>
    <row r="18" spans="6:21" x14ac:dyDescent="0.25">
      <c r="O18">
        <f>O17/10.764</f>
        <v>2720.3641768859161</v>
      </c>
      <c r="R18" s="6" t="s">
        <v>15</v>
      </c>
      <c r="S18" s="7">
        <f>ROUND((S17*90%),0)</f>
        <v>6815561</v>
      </c>
    </row>
    <row r="19" spans="6:21" x14ac:dyDescent="0.25">
      <c r="G19">
        <v>13000</v>
      </c>
      <c r="R19" s="6" t="s">
        <v>16</v>
      </c>
      <c r="S19" s="7">
        <f>ROUND((S17*80%),0)</f>
        <v>6058277</v>
      </c>
    </row>
    <row r="20" spans="6:21" x14ac:dyDescent="0.25">
      <c r="G20">
        <f>G19/100*105</f>
        <v>13650</v>
      </c>
      <c r="R20" s="6" t="s">
        <v>17</v>
      </c>
      <c r="S20" s="7">
        <f>MROUND((S17*0.025/12),500)</f>
        <v>16000</v>
      </c>
    </row>
    <row r="25" spans="6:21" x14ac:dyDescent="0.25">
      <c r="P25">
        <v>49.406999999999996</v>
      </c>
      <c r="Q25">
        <f>P25*10.764</f>
        <v>531.81694799999991</v>
      </c>
      <c r="R25">
        <v>532</v>
      </c>
    </row>
    <row r="26" spans="6:21" x14ac:dyDescent="0.25">
      <c r="J26" t="s">
        <v>27</v>
      </c>
      <c r="P26">
        <v>4.0869999999999997</v>
      </c>
      <c r="Q26">
        <f>P26*10.764</f>
        <v>43.992467999999995</v>
      </c>
      <c r="R26">
        <v>44</v>
      </c>
    </row>
    <row r="27" spans="6:21" x14ac:dyDescent="0.25">
      <c r="J27" t="s">
        <v>28</v>
      </c>
      <c r="R27">
        <f>SUM(R25:R26)</f>
        <v>576</v>
      </c>
    </row>
    <row r="28" spans="6:21" x14ac:dyDescent="0.25">
      <c r="J28" t="s">
        <v>29</v>
      </c>
    </row>
    <row r="35" spans="9:14" x14ac:dyDescent="0.25">
      <c r="I35" t="s">
        <v>30</v>
      </c>
      <c r="K35" t="s">
        <v>39</v>
      </c>
    </row>
    <row r="36" spans="9:14" x14ac:dyDescent="0.25">
      <c r="I36">
        <v>3</v>
      </c>
      <c r="K36">
        <v>12</v>
      </c>
      <c r="N36" s="17" t="s">
        <v>31</v>
      </c>
    </row>
    <row r="37" spans="9:14" x14ac:dyDescent="0.25">
      <c r="N37" s="17" t="s">
        <v>32</v>
      </c>
    </row>
    <row r="38" spans="9:14" x14ac:dyDescent="0.25">
      <c r="N38" s="17" t="s">
        <v>33</v>
      </c>
    </row>
    <row r="39" spans="9:14" x14ac:dyDescent="0.25">
      <c r="N39" s="17" t="s">
        <v>34</v>
      </c>
    </row>
    <row r="41" spans="9:14" x14ac:dyDescent="0.25">
      <c r="N41" t="s">
        <v>35</v>
      </c>
    </row>
    <row r="42" spans="9:14" x14ac:dyDescent="0.25">
      <c r="N42" t="s">
        <v>36</v>
      </c>
    </row>
    <row r="43" spans="9:14" x14ac:dyDescent="0.25">
      <c r="N43" t="s">
        <v>37</v>
      </c>
    </row>
    <row r="44" spans="9:14" x14ac:dyDescent="0.25">
      <c r="N44" t="s">
        <v>38</v>
      </c>
    </row>
    <row r="46" spans="9:14" x14ac:dyDescent="0.25">
      <c r="I46">
        <v>3</v>
      </c>
      <c r="K46">
        <v>14</v>
      </c>
      <c r="N46" t="s">
        <v>28</v>
      </c>
    </row>
    <row r="47" spans="9:14" x14ac:dyDescent="0.25">
      <c r="I47">
        <v>4</v>
      </c>
      <c r="K47">
        <v>15</v>
      </c>
      <c r="N47" t="s">
        <v>40</v>
      </c>
    </row>
    <row r="48" spans="9:14" x14ac:dyDescent="0.25">
      <c r="I48">
        <v>4</v>
      </c>
      <c r="K48">
        <v>27</v>
      </c>
      <c r="N48" t="s">
        <v>41</v>
      </c>
    </row>
    <row r="49" spans="9:14" ht="45" x14ac:dyDescent="0.25">
      <c r="I49">
        <v>5</v>
      </c>
      <c r="K49">
        <v>38</v>
      </c>
      <c r="N49" s="17" t="s">
        <v>46</v>
      </c>
    </row>
    <row r="52" spans="9:14" ht="45" x14ac:dyDescent="0.25">
      <c r="I52" s="17">
        <v>9</v>
      </c>
      <c r="J52" s="17">
        <v>19</v>
      </c>
      <c r="K52" s="17"/>
      <c r="L52" s="17"/>
      <c r="M52" s="17" t="s">
        <v>42</v>
      </c>
      <c r="N52" s="17" t="s">
        <v>43</v>
      </c>
    </row>
    <row r="53" spans="9:14" ht="45" x14ac:dyDescent="0.25">
      <c r="I53" s="17">
        <v>9</v>
      </c>
      <c r="J53" s="17">
        <v>20</v>
      </c>
      <c r="K53" s="17"/>
      <c r="L53" s="17"/>
      <c r="M53" s="17" t="s">
        <v>44</v>
      </c>
      <c r="N53" s="17" t="s">
        <v>45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39"/>
  <sheetViews>
    <sheetView zoomScale="70" zoomScaleNormal="70" workbookViewId="0">
      <selection activeCell="AF30" sqref="AF30"/>
    </sheetView>
  </sheetViews>
  <sheetFormatPr defaultRowHeight="15" x14ac:dyDescent="0.25"/>
  <sheetData>
    <row r="39" spans="19:19" x14ac:dyDescent="0.25">
      <c r="S39" t="s">
        <v>18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0"/>
  <sheetViews>
    <sheetView showGridLines="0" workbookViewId="0">
      <selection activeCell="B8" sqref="B8"/>
    </sheetView>
  </sheetViews>
  <sheetFormatPr defaultRowHeight="15" x14ac:dyDescent="0.25"/>
  <cols>
    <col min="1" max="1" width="1.140625" customWidth="1"/>
    <col min="2" max="2" width="64.42578125" customWidth="1"/>
    <col min="3" max="3" width="1.5703125" customWidth="1"/>
    <col min="4" max="4" width="5.5703125" customWidth="1"/>
    <col min="5" max="6" width="16" customWidth="1"/>
  </cols>
  <sheetData>
    <row r="1" spans="2:6" x14ac:dyDescent="0.25">
      <c r="B1" s="8" t="s">
        <v>19</v>
      </c>
      <c r="C1" s="8"/>
      <c r="D1" s="12"/>
      <c r="E1" s="12"/>
      <c r="F1" s="12"/>
    </row>
    <row r="2" spans="2:6" x14ac:dyDescent="0.25">
      <c r="B2" s="8" t="s">
        <v>20</v>
      </c>
      <c r="C2" s="8"/>
      <c r="D2" s="12"/>
      <c r="E2" s="12"/>
      <c r="F2" s="12"/>
    </row>
    <row r="3" spans="2:6" x14ac:dyDescent="0.25">
      <c r="B3" s="9"/>
      <c r="C3" s="9"/>
      <c r="D3" s="13"/>
      <c r="E3" s="13"/>
      <c r="F3" s="13"/>
    </row>
    <row r="4" spans="2:6" ht="45" x14ac:dyDescent="0.25">
      <c r="B4" s="9" t="s">
        <v>21</v>
      </c>
      <c r="C4" s="9"/>
      <c r="D4" s="13"/>
      <c r="E4" s="13"/>
      <c r="F4" s="13"/>
    </row>
    <row r="5" spans="2:6" x14ac:dyDescent="0.25">
      <c r="B5" s="9"/>
      <c r="C5" s="9"/>
      <c r="D5" s="13"/>
      <c r="E5" s="13"/>
      <c r="F5" s="13"/>
    </row>
    <row r="6" spans="2:6" x14ac:dyDescent="0.25">
      <c r="B6" s="8" t="s">
        <v>22</v>
      </c>
      <c r="C6" s="8"/>
      <c r="D6" s="12"/>
      <c r="E6" s="12" t="s">
        <v>23</v>
      </c>
      <c r="F6" s="12" t="s">
        <v>24</v>
      </c>
    </row>
    <row r="7" spans="2:6" ht="15.75" thickBot="1" x14ac:dyDescent="0.3">
      <c r="B7" s="9"/>
      <c r="C7" s="9"/>
      <c r="D7" s="13"/>
      <c r="E7" s="13"/>
      <c r="F7" s="13"/>
    </row>
    <row r="8" spans="2:6" ht="45.75" thickBot="1" x14ac:dyDescent="0.3">
      <c r="B8" s="10" t="s">
        <v>25</v>
      </c>
      <c r="C8" s="11"/>
      <c r="D8" s="14"/>
      <c r="E8" s="14">
        <v>2</v>
      </c>
      <c r="F8" s="15" t="s">
        <v>26</v>
      </c>
    </row>
    <row r="9" spans="2:6" x14ac:dyDescent="0.25">
      <c r="B9" s="9"/>
      <c r="C9" s="9"/>
      <c r="D9" s="13"/>
      <c r="E9" s="13"/>
      <c r="F9" s="13"/>
    </row>
    <row r="10" spans="2:6" x14ac:dyDescent="0.25">
      <c r="B10" s="9"/>
      <c r="C10" s="9"/>
      <c r="D10" s="13"/>
      <c r="E10" s="13"/>
      <c r="F10" s="1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Compatibility Report</vt:lpstr>
      <vt:lpstr>Sheet6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</dc:creator>
  <cp:lastModifiedBy>DESK</cp:lastModifiedBy>
  <dcterms:created xsi:type="dcterms:W3CDTF">2024-09-23T08:14:18Z</dcterms:created>
  <dcterms:modified xsi:type="dcterms:W3CDTF">2024-09-27T04:37:49Z</dcterms:modified>
</cp:coreProperties>
</file>