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ESK\Downloads\"/>
    </mc:Choice>
  </mc:AlternateContent>
  <bookViews>
    <workbookView xWindow="0" yWindow="0" windowWidth="24000" windowHeight="9630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Compatibility Report" sheetId="6" r:id="rId6"/>
  </sheets>
  <calcPr calcId="162913"/>
</workbook>
</file>

<file path=xl/calcChain.xml><?xml version="1.0" encoding="utf-8"?>
<calcChain xmlns="http://schemas.openxmlformats.org/spreadsheetml/2006/main">
  <c r="S18" i="1" l="1"/>
  <c r="S5" i="1"/>
  <c r="O18" i="1"/>
  <c r="O17" i="1"/>
  <c r="K11" i="1"/>
  <c r="K17" i="1"/>
  <c r="J17" i="1"/>
  <c r="H17" i="1"/>
  <c r="G17" i="1"/>
  <c r="F17" i="1"/>
  <c r="G20" i="1"/>
  <c r="K8" i="1"/>
  <c r="P6" i="1"/>
  <c r="S15" i="1"/>
  <c r="S8" i="1"/>
  <c r="S3" i="1"/>
  <c r="S9" i="1"/>
  <c r="S10" i="1"/>
  <c r="S12" i="1"/>
  <c r="S17" i="1"/>
  <c r="S4" i="1"/>
  <c r="S20" i="1"/>
  <c r="S19" i="1"/>
  <c r="O12" i="1"/>
  <c r="J11" i="1"/>
  <c r="H11" i="1"/>
  <c r="G11" i="1"/>
  <c r="F11" i="1"/>
  <c r="O8" i="1"/>
  <c r="L8" i="1"/>
  <c r="L6" i="1"/>
  <c r="J14" i="1"/>
  <c r="H14" i="1"/>
  <c r="G14" i="1"/>
  <c r="F14" i="1"/>
  <c r="J8" i="1"/>
  <c r="H8" i="1"/>
  <c r="G8" i="1"/>
  <c r="F8" i="1"/>
</calcChain>
</file>

<file path=xl/sharedStrings.xml><?xml version="1.0" encoding="utf-8"?>
<sst xmlns="http://schemas.openxmlformats.org/spreadsheetml/2006/main" count="27" uniqueCount="27">
  <si>
    <t>Carpet</t>
  </si>
  <si>
    <t>Terrace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</si>
  <si>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</si>
  <si>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</si>
  <si>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</si>
  <si>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</si>
  <si>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</si>
  <si>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</si>
  <si>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</si>
  <si>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</si>
  <si>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Area</t>
  </si>
  <si>
    <t>Rate</t>
  </si>
  <si>
    <t>Value of the property</t>
  </si>
  <si>
    <t>(Area * Rate)</t>
  </si>
  <si>
    <t>Depreciated Fair Market Value</t>
  </si>
  <si>
    <t>Realisable</t>
  </si>
  <si>
    <t xml:space="preserve">Distress </t>
  </si>
  <si>
    <t>Rental</t>
  </si>
  <si>
    <t>Rate only on Carpet without considering Terrace Area</t>
  </si>
  <si>
    <t>Compatibility Report for chamunda hill cres.xls</t>
  </si>
  <si>
    <t>Run on 23-09-2024 14:20</t>
  </si>
  <si>
    <t>If the workbook is saved in an earlier file format or opened in an earlier version of Microsoft Excel, the listed features will not be available.</t>
  </si>
  <si>
    <t>Minor loss of fidelity</t>
  </si>
  <si>
    <t># of occurrences</t>
  </si>
  <si>
    <t>Version</t>
  </si>
  <si>
    <t>Some cells or styles in this workbook contain formatting that is not supported by the selected file format. These formats will be converted to the closest format available.</t>
  </si>
  <si>
    <t>Excel 97-2003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</si>
</sst>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6">
    <xf numFmtId="0" fontId="0" fillId="0" borderId="0" xfId="0"/>
    <xf numFmtId="0" fontId="0" fillId="2" borderId="0" xfId="0" applyFill="1"/>
    <xf numFmtId="0" fontId="0" fillId="0" borderId="1" xfId="0" applyBorder="1"/>
    <xf numFmtId="43" fontId="0" fillId="0" borderId="1" xfId="0" applyNumberFormat="1" applyBorder="1"/>
    <xf numFmtId="10" fontId="0" fillId="0" borderId="1" xfId="0" applyNumberFormat="1" applyBorder="1"/>
    <xf numFmtId="43" fontId="1" fillId="0" borderId="1" xfId="1" applyFont="1" applyBorder="1"/>
    <xf numFmtId="0" fontId="0" fillId="3" borderId="1" xfId="0" applyFill="1" applyBorder="1"/>
    <xf numFmtId="43" fontId="0" fillId="3" borderId="1" xfId="0" applyNumberFormat="1" applyFill="1" applyBorder="1"/>
    <xf numFmtId="0" fontId="2" fillId="0" borderId="0" xfId="0" applyNumberFormat="1" applyFont="1" applyAlignment="1">
      <alignment vertical="top" wrapText="1"/>
    </xf>
    <xf numFmtId="0" fontId="0" fillId="0" borderId="0" xfId="0" applyNumberFormat="1" applyAlignment="1">
      <alignment vertical="top" wrapText="1"/>
    </xf>
    <xf numFmtId="0" fontId="0" fillId="0" borderId="2" xfId="0" applyNumberFormat="1" applyBorder="1" applyAlignment="1">
      <alignment vertical="top" wrapText="1"/>
    </xf>
    <xf numFmtId="0" fontId="0" fillId="0" borderId="3" xfId="0" applyNumberFormat="1" applyBorder="1" applyAlignment="1">
      <alignment vertical="top" wrapText="1"/>
    </xf>
    <xf numFmtId="0" fontId="2" fillId="0" borderId="0" xfId="0" applyNumberFormat="1" applyFont="1" applyAlignment="1">
      <alignment horizontal="center" vertical="top" wrapText="1"/>
    </xf>
    <xf numFmtId="0" fontId="0" fillId="0" borderId="0" xfId="0" applyNumberFormat="1" applyAlignment="1">
      <alignment horizontal="center" vertical="top" wrapText="1"/>
    </xf>
    <xf numFmtId="0" fontId="0" fillId="0" borderId="3" xfId="0" applyNumberFormat="1" applyBorder="1" applyAlignment="1">
      <alignment horizontal="center" vertical="top" wrapText="1"/>
    </xf>
    <xf numFmtId="0" fontId="0" fillId="0" borderId="4" xfId="0" applyNumberFormat="1" applyBorder="1" applyAlignment="1">
      <alignment horizontal="center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171450</xdr:colOff>
      <xdr:row>37</xdr:row>
      <xdr:rowOff>171450</xdr:rowOff>
    </xdr:to>
    <xdr:pic>
      <xdr:nvPicPr>
        <xdr:cNvPr id="1034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801850" cy="721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95250</xdr:colOff>
      <xdr:row>38</xdr:row>
      <xdr:rowOff>66675</xdr:rowOff>
    </xdr:to>
    <xdr:pic>
      <xdr:nvPicPr>
        <xdr:cNvPr id="3076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677650" cy="7305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314325</xdr:colOff>
      <xdr:row>38</xdr:row>
      <xdr:rowOff>123825</xdr:rowOff>
    </xdr:to>
    <xdr:pic>
      <xdr:nvPicPr>
        <xdr:cNvPr id="4099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44725" cy="7362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323850</xdr:colOff>
      <xdr:row>36</xdr:row>
      <xdr:rowOff>66675</xdr:rowOff>
    </xdr:to>
    <xdr:pic>
      <xdr:nvPicPr>
        <xdr:cNvPr id="512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515850" cy="692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30</xdr:row>
      <xdr:rowOff>57150</xdr:rowOff>
    </xdr:from>
    <xdr:to>
      <xdr:col>20</xdr:col>
      <xdr:colOff>314325</xdr:colOff>
      <xdr:row>65</xdr:row>
      <xdr:rowOff>161925</xdr:rowOff>
    </xdr:to>
    <xdr:pic>
      <xdr:nvPicPr>
        <xdr:cNvPr id="512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72150"/>
          <a:ext cx="12506325" cy="6772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S20"/>
  <sheetViews>
    <sheetView tabSelected="1" workbookViewId="0">
      <selection activeCell="T17" sqref="T17"/>
    </sheetView>
  </sheetViews>
  <sheetFormatPr defaultRowHeight="15" x14ac:dyDescent="0.25"/>
  <cols>
    <col min="18" max="18" width="28.42578125" bestFit="1" customWidth="1"/>
    <col min="19" max="19" width="12.5703125" bestFit="1" customWidth="1"/>
  </cols>
  <sheetData>
    <row r="1" spans="6:19" x14ac:dyDescent="0.25">
      <c r="R1" s="2" t="s">
        <v>2</v>
      </c>
      <c r="S1" s="2">
        <v>2024</v>
      </c>
    </row>
    <row r="2" spans="6:19" x14ac:dyDescent="0.25">
      <c r="R2" s="2" t="s">
        <v>3</v>
      </c>
      <c r="S2" s="2">
        <v>2017</v>
      </c>
    </row>
    <row r="3" spans="6:19" x14ac:dyDescent="0.25">
      <c r="R3" s="2" t="s">
        <v>4</v>
      </c>
      <c r="S3" s="2">
        <f>S1-S2</f>
        <v>7</v>
      </c>
    </row>
    <row r="4" spans="6:19" x14ac:dyDescent="0.25">
      <c r="L4">
        <v>532</v>
      </c>
      <c r="R4" s="2"/>
      <c r="S4" s="2">
        <f>60-S3</f>
        <v>53</v>
      </c>
    </row>
    <row r="5" spans="6:19" x14ac:dyDescent="0.25">
      <c r="L5">
        <v>44</v>
      </c>
      <c r="R5" s="2" t="s">
        <v>5</v>
      </c>
      <c r="S5" s="3">
        <f>691*2800</f>
        <v>1934800</v>
      </c>
    </row>
    <row r="6" spans="6:19" x14ac:dyDescent="0.25">
      <c r="F6" t="s">
        <v>0</v>
      </c>
      <c r="G6" t="s">
        <v>1</v>
      </c>
      <c r="L6">
        <f>SUM(L4:L5)</f>
        <v>576</v>
      </c>
      <c r="O6">
        <v>576</v>
      </c>
      <c r="P6">
        <f>O6*1.2</f>
        <v>691.19999999999993</v>
      </c>
      <c r="R6" s="2" t="s">
        <v>6</v>
      </c>
      <c r="S6" s="2"/>
    </row>
    <row r="7" spans="6:19" x14ac:dyDescent="0.25">
      <c r="F7">
        <v>29.937999999999999</v>
      </c>
      <c r="G7">
        <v>4.0869999999999997</v>
      </c>
      <c r="L7">
        <v>11300</v>
      </c>
      <c r="O7">
        <v>13000</v>
      </c>
      <c r="R7" s="2"/>
      <c r="S7" s="2"/>
    </row>
    <row r="8" spans="6:19" x14ac:dyDescent="0.25">
      <c r="F8">
        <f>F7*10.764</f>
        <v>322.25263199999995</v>
      </c>
      <c r="G8">
        <f>G7*10.764</f>
        <v>43.992467999999995</v>
      </c>
      <c r="H8">
        <f>SUM(F8:G8)</f>
        <v>366.24509999999992</v>
      </c>
      <c r="I8">
        <v>4000000</v>
      </c>
      <c r="J8">
        <f>I8/H8</f>
        <v>10921.647825458964</v>
      </c>
      <c r="K8">
        <f>J8/100*110</f>
        <v>12013.812608004859</v>
      </c>
      <c r="L8">
        <f>L7*L6</f>
        <v>6508800</v>
      </c>
      <c r="O8">
        <f>O7*O6</f>
        <v>7488000</v>
      </c>
      <c r="R8" s="2" t="s">
        <v>7</v>
      </c>
      <c r="S8" s="2">
        <f>100-10</f>
        <v>90</v>
      </c>
    </row>
    <row r="9" spans="6:19" x14ac:dyDescent="0.25">
      <c r="R9" s="2" t="s">
        <v>8</v>
      </c>
      <c r="S9" s="2">
        <f>S8*S3/60</f>
        <v>10.5</v>
      </c>
    </row>
    <row r="10" spans="6:19" x14ac:dyDescent="0.25">
      <c r="F10" s="1">
        <v>29.937999999999999</v>
      </c>
      <c r="G10" s="1">
        <v>3.4369999999999998</v>
      </c>
      <c r="H10" s="1"/>
      <c r="I10" s="1"/>
      <c r="J10" s="1"/>
      <c r="R10" s="2"/>
      <c r="S10" s="4">
        <f>S9%</f>
        <v>0.105</v>
      </c>
    </row>
    <row r="11" spans="6:19" x14ac:dyDescent="0.25">
      <c r="F11" s="1">
        <f>F10*10.764</f>
        <v>322.25263199999995</v>
      </c>
      <c r="G11" s="1">
        <f>G10*10.764</f>
        <v>36.995867999999994</v>
      </c>
      <c r="H11" s="1">
        <f>SUM(F11:G11)</f>
        <v>359.24849999999992</v>
      </c>
      <c r="I11" s="1">
        <v>4500000</v>
      </c>
      <c r="J11" s="1">
        <f>I11/H11</f>
        <v>12526.148334648582</v>
      </c>
      <c r="K11">
        <f>J11/100*105</f>
        <v>13152.45575138101</v>
      </c>
      <c r="O11">
        <v>8000000</v>
      </c>
      <c r="R11" s="2"/>
      <c r="S11" s="2"/>
    </row>
    <row r="12" spans="6:19" x14ac:dyDescent="0.25">
      <c r="O12">
        <f>O11/576</f>
        <v>13888.888888888889</v>
      </c>
      <c r="R12" s="2" t="s">
        <v>9</v>
      </c>
      <c r="S12" s="3">
        <f>ROUND((S5*S10),0)</f>
        <v>203154</v>
      </c>
    </row>
    <row r="13" spans="6:19" x14ac:dyDescent="0.25">
      <c r="F13">
        <v>45.575000000000003</v>
      </c>
      <c r="G13">
        <v>8.8249999999999993</v>
      </c>
      <c r="R13" s="2" t="s">
        <v>10</v>
      </c>
      <c r="S13" s="3">
        <v>576</v>
      </c>
    </row>
    <row r="14" spans="6:19" x14ac:dyDescent="0.25">
      <c r="F14">
        <f>F13*10.764</f>
        <v>490.5693</v>
      </c>
      <c r="G14">
        <f>G13*10.764</f>
        <v>94.992299999999986</v>
      </c>
      <c r="H14">
        <f>SUM(F14:G14)</f>
        <v>585.5616</v>
      </c>
      <c r="I14">
        <v>5250000</v>
      </c>
      <c r="J14">
        <f>I14/H14</f>
        <v>8965.7518525804971</v>
      </c>
      <c r="R14" s="2" t="s">
        <v>11</v>
      </c>
      <c r="S14" s="5">
        <v>13500</v>
      </c>
    </row>
    <row r="15" spans="6:19" x14ac:dyDescent="0.25">
      <c r="R15" s="2" t="s">
        <v>12</v>
      </c>
      <c r="S15" s="3">
        <f>S14*S13</f>
        <v>7776000</v>
      </c>
    </row>
    <row r="16" spans="6:19" x14ac:dyDescent="0.25">
      <c r="F16">
        <v>45.972000000000001</v>
      </c>
      <c r="G16">
        <v>4.0869999999999997</v>
      </c>
      <c r="O16">
        <v>26620</v>
      </c>
      <c r="R16" s="2" t="s">
        <v>13</v>
      </c>
      <c r="S16" s="2"/>
    </row>
    <row r="17" spans="6:19" x14ac:dyDescent="0.25">
      <c r="F17">
        <f>F16*10.764</f>
        <v>494.84260799999998</v>
      </c>
      <c r="G17">
        <f>G16*10.764</f>
        <v>43.992467999999995</v>
      </c>
      <c r="H17">
        <f>SUM(F17:G17)</f>
        <v>538.83507599999996</v>
      </c>
      <c r="I17">
        <v>6200000</v>
      </c>
      <c r="J17">
        <f>I17/H17</f>
        <v>11506.303646795259</v>
      </c>
      <c r="K17">
        <f>J17/100*110</f>
        <v>12656.934011474785</v>
      </c>
      <c r="O17">
        <f>O16/100*110</f>
        <v>29282</v>
      </c>
      <c r="R17" s="6" t="s">
        <v>14</v>
      </c>
      <c r="S17" s="7">
        <f>S15-S12</f>
        <v>7572846</v>
      </c>
    </row>
    <row r="18" spans="6:19" x14ac:dyDescent="0.25">
      <c r="O18">
        <f>O17/10.764</f>
        <v>2720.3641768859161</v>
      </c>
      <c r="R18" s="6" t="s">
        <v>15</v>
      </c>
      <c r="S18" s="7">
        <f>ROUND((S17*90%),0)</f>
        <v>6815561</v>
      </c>
    </row>
    <row r="19" spans="6:19" x14ac:dyDescent="0.25">
      <c r="G19">
        <v>13000</v>
      </c>
      <c r="R19" s="6" t="s">
        <v>16</v>
      </c>
      <c r="S19" s="7">
        <f>ROUND((S17*80%),0)</f>
        <v>6058277</v>
      </c>
    </row>
    <row r="20" spans="6:19" x14ac:dyDescent="0.25">
      <c r="G20">
        <f>G19/100*105</f>
        <v>13650</v>
      </c>
      <c r="R20" s="6" t="s">
        <v>17</v>
      </c>
      <c r="S20" s="7">
        <f>MROUND((S17*0.025/12),500)</f>
        <v>16000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S39"/>
  <sheetViews>
    <sheetView zoomScale="70" zoomScaleNormal="70" workbookViewId="0">
      <selection activeCell="AF30" sqref="AF30"/>
    </sheetView>
  </sheetViews>
  <sheetFormatPr defaultRowHeight="15" x14ac:dyDescent="0.25"/>
  <sheetData>
    <row r="39" spans="19:19" x14ac:dyDescent="0.25">
      <c r="S39" t="s">
        <v>18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0"/>
  <sheetViews>
    <sheetView showGridLines="0" workbookViewId="0">
      <selection activeCell="B8" sqref="B8"/>
    </sheetView>
  </sheetViews>
  <sheetFormatPr defaultRowHeight="15" x14ac:dyDescent="0.25"/>
  <cols>
    <col min="1" max="1" width="1.140625" customWidth="1"/>
    <col min="2" max="2" width="64.42578125" customWidth="1"/>
    <col min="3" max="3" width="1.5703125" customWidth="1"/>
    <col min="4" max="4" width="5.5703125" customWidth="1"/>
    <col min="5" max="6" width="16" customWidth="1"/>
  </cols>
  <sheetData>
    <row r="1" spans="2:6" x14ac:dyDescent="0.25">
      <c r="B1" s="8" t="s">
        <v>19</v>
      </c>
      <c r="C1" s="8"/>
      <c r="D1" s="12"/>
      <c r="E1" s="12"/>
      <c r="F1" s="12"/>
    </row>
    <row r="2" spans="2:6" x14ac:dyDescent="0.25">
      <c r="B2" s="8" t="s">
        <v>20</v>
      </c>
      <c r="C2" s="8"/>
      <c r="D2" s="12"/>
      <c r="E2" s="12"/>
      <c r="F2" s="12"/>
    </row>
    <row r="3" spans="2:6" x14ac:dyDescent="0.25">
      <c r="B3" s="9"/>
      <c r="C3" s="9"/>
      <c r="D3" s="13"/>
      <c r="E3" s="13"/>
      <c r="F3" s="13"/>
    </row>
    <row r="4" spans="2:6" ht="45" x14ac:dyDescent="0.25">
      <c r="B4" s="9" t="s">
        <v>21</v>
      </c>
      <c r="C4" s="9"/>
      <c r="D4" s="13"/>
      <c r="E4" s="13"/>
      <c r="F4" s="13"/>
    </row>
    <row r="5" spans="2:6" x14ac:dyDescent="0.25">
      <c r="B5" s="9"/>
      <c r="C5" s="9"/>
      <c r="D5" s="13"/>
      <c r="E5" s="13"/>
      <c r="F5" s="13"/>
    </row>
    <row r="6" spans="2:6" x14ac:dyDescent="0.25">
      <c r="B6" s="8" t="s">
        <v>22</v>
      </c>
      <c r="C6" s="8"/>
      <c r="D6" s="12"/>
      <c r="E6" s="12" t="s">
        <v>23</v>
      </c>
      <c r="F6" s="12" t="s">
        <v>24</v>
      </c>
    </row>
    <row r="7" spans="2:6" ht="15.75" thickBot="1" x14ac:dyDescent="0.3">
      <c r="B7" s="9"/>
      <c r="C7" s="9"/>
      <c r="D7" s="13"/>
      <c r="E7" s="13"/>
      <c r="F7" s="13"/>
    </row>
    <row r="8" spans="2:6" ht="45.75" thickBot="1" x14ac:dyDescent="0.3">
      <c r="B8" s="10" t="s">
        <v>25</v>
      </c>
      <c r="C8" s="11"/>
      <c r="D8" s="14"/>
      <c r="E8" s="14">
        <v>2</v>
      </c>
      <c r="F8" s="15" t="s">
        <v>26</v>
      </c>
    </row>
    <row r="9" spans="2:6" x14ac:dyDescent="0.25">
      <c r="B9" s="9"/>
      <c r="C9" s="9"/>
      <c r="D9" s="13"/>
      <c r="E9" s="13"/>
      <c r="F9" s="13"/>
    </row>
    <row r="10" spans="2:6" x14ac:dyDescent="0.25">
      <c r="B10" s="9"/>
      <c r="C10" s="9"/>
      <c r="D10" s="13"/>
      <c r="E10" s="13"/>
      <c r="F10" s="1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Sheet2</vt:lpstr>
      <vt:lpstr>Sheet3</vt:lpstr>
      <vt:lpstr>Sheet4</vt:lpstr>
      <vt:lpstr>Sheet5</vt:lpstr>
      <vt:lpstr>Compatibility Report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DESK</dc:creator>
  <cp:lastModifiedBy>DESK</cp:lastModifiedBy>
  <dcterms:created xsi:type="dcterms:W3CDTF">2024-09-23T08:14:18Z</dcterms:created>
  <dcterms:modified xsi:type="dcterms:W3CDTF">2024-09-23T08:53:53Z</dcterms:modified>
</cp:coreProperties>
</file>