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SPL PBB Fort\Rohit Pandye - Rental Valuation Letter only\"/>
    </mc:Choice>
  </mc:AlternateContent>
  <xr:revisionPtr revIDLastSave="0" documentId="13_ncr:1_{9A60EC06-2AAF-49BB-9E11-C19B9D72FB5B}" xr6:coauthVersionLast="45" xr6:coauthVersionMax="47" xr10:uidLastSave="{00000000-0000-0000-0000-000000000000}"/>
  <bookViews>
    <workbookView xWindow="-120" yWindow="-120" windowWidth="29040" windowHeight="15720" tabRatio="932" firstSheet="1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  <sheet name="Sheet15" sheetId="30" r:id="rId19"/>
    <sheet name="Sheet16" sheetId="31" r:id="rId20"/>
    <sheet name="Sheet17" sheetId="32" r:id="rId21"/>
    <sheet name="Sheet18" sheetId="33" r:id="rId2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34" i="23" l="1"/>
  <c r="B33" i="23"/>
  <c r="B31" i="23"/>
  <c r="H19" i="23"/>
  <c r="G19" i="23"/>
  <c r="G28" i="4"/>
  <c r="D19" i="23"/>
  <c r="F84" i="23" l="1"/>
  <c r="F23" i="23"/>
  <c r="F10" i="23"/>
  <c r="F11" i="23" s="1"/>
  <c r="F7" i="23"/>
  <c r="F8" i="23" s="1"/>
  <c r="F6" i="23"/>
  <c r="F5" i="23"/>
  <c r="F14" i="23" s="1"/>
  <c r="F12" i="23" l="1"/>
  <c r="F13" i="23" s="1"/>
  <c r="F16" i="23" s="1"/>
  <c r="F19" i="23" s="1"/>
  <c r="G31" i="4"/>
  <c r="F25" i="23" l="1"/>
  <c r="C5" i="25"/>
  <c r="C4" i="25"/>
  <c r="C3" i="25"/>
  <c r="P2" i="4"/>
  <c r="P3" i="4"/>
  <c r="B3" i="4" s="1"/>
  <c r="C3" i="4" s="1"/>
  <c r="D3" i="4" s="1"/>
  <c r="Q4" i="4"/>
  <c r="B4" i="4" s="1"/>
  <c r="C4" i="4" s="1"/>
  <c r="D4" i="4" s="1"/>
  <c r="Q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P17" i="4"/>
  <c r="J17" i="4"/>
  <c r="I17" i="4"/>
  <c r="B15" i="4"/>
  <c r="C15" i="4" s="1"/>
  <c r="D15" i="4" s="1"/>
  <c r="P15" i="4"/>
  <c r="J15" i="4"/>
  <c r="I15" i="4"/>
  <c r="P14" i="4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B16" i="4" s="1"/>
  <c r="C16" i="4" s="1"/>
  <c r="D16" i="4" s="1"/>
  <c r="J16" i="4"/>
  <c r="I16" i="4"/>
  <c r="E16" i="4"/>
  <c r="E15" i="4"/>
  <c r="G15" i="4" s="1"/>
  <c r="E14" i="4"/>
  <c r="E13" i="4"/>
  <c r="E12" i="4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F14" i="4" l="1"/>
  <c r="H12" i="4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H14" i="4" s="1"/>
  <c r="G14" i="4"/>
  <c r="F4" i="4"/>
  <c r="H6" i="4"/>
  <c r="F8" i="4"/>
  <c r="G9" i="4"/>
  <c r="F12" i="4"/>
  <c r="G13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E19" i="23" s="1"/>
  <c r="C25" i="23" l="1"/>
  <c r="P21" i="4" l="1"/>
  <c r="Q21" i="4" s="1"/>
  <c r="J21" i="4"/>
  <c r="I21" i="4"/>
  <c r="E21" i="4"/>
  <c r="P19" i="4"/>
  <c r="J19" i="4"/>
  <c r="I19" i="4"/>
  <c r="E19" i="4"/>
  <c r="P18" i="4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 l="1"/>
  <c r="H19" i="4" s="1"/>
  <c r="D17" i="4"/>
  <c r="H17" i="4" s="1"/>
</calcChain>
</file>

<file path=xl/sharedStrings.xml><?xml version="1.0" encoding="utf-8"?>
<sst xmlns="http://schemas.openxmlformats.org/spreadsheetml/2006/main" count="149" uniqueCount="99">
  <si>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</si>
  <si>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</si>
  <si>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</si>
  <si>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</si>
  <si>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</si>
  <si>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</si>
  <si>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</si>
  <si>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</si>
  <si>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</si>
  <si>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</si>
  <si>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</si>
  <si>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</si>
  <si>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</si>
  <si>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</si>
  <si>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</si>
  <si>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</si>
  <si>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</si>
  <si>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</si>
  <si>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</si>
  <si>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</si>
  <si>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</si>
  <si>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</si>
  <si>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</si>
  <si>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</si>
  <si>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</si>
  <si>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</si>
  <si>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</si>
  <si>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</si>
  <si>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</si>
  <si>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</si>
  <si>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</si>
  <si>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</si>
  <si>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</si>
  <si>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</si>
  <si>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</si>
  <si>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</si>
  <si>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</si>
  <si>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</si>
  <si>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</si>
  <si>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</si>
  <si>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</si>
  <si>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</si>
  <si>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</si>
  <si>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</si>
  <si>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</si>
  <si>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</si>
  <si>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</si>
  <si>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</si>
  <si>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</si>
  <si>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</si>
  <si>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</si>
  <si>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</si>
  <si>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</si>
  <si>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</si>
  <si>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</si>
  <si>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</si>
  <si>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</si>
  <si>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</si>
  <si>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</si>
  <si>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</si>
  <si>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</si>
  <si>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</si>
  <si>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</si>
  <si>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</si>
  <si>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</si>
  <si>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</si>
  <si>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</si>
  <si>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</si>
  <si>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</si>
  <si>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</si>
  <si>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</si>
  <si>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</si>
  <si>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</si>
  <si>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</si>
  <si>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</si>
  <si>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</si>
  <si>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</si>
  <si>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</si>
  <si>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</si>
  <si>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</si>
  <si>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</si>
  <si>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</si>
  <si>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</si>
  <si>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</si>
  <si>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IGR-15.07.24</t>
  </si>
  <si>
    <t>IGR-11.07.24</t>
  </si>
  <si>
    <t>IGR-03.10.23</t>
  </si>
  <si>
    <t>IGR-13.07.23</t>
  </si>
  <si>
    <t>Vastukala</t>
  </si>
  <si>
    <t>Yogesh Vankar</t>
  </si>
  <si>
    <t>IGR-21.05.24</t>
  </si>
  <si>
    <t>IGR-16.05.24</t>
  </si>
  <si>
    <t>IGR-19.10.23</t>
  </si>
  <si>
    <t>BALC</t>
  </si>
  <si>
    <t>TACA</t>
  </si>
  <si>
    <t>CA</t>
  </si>
  <si>
    <t>Add Car Parking</t>
  </si>
  <si>
    <t>Realizable value</t>
  </si>
  <si>
    <t>Distress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</si>
</sst>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43" fontId="7" fillId="0" borderId="0" xfId="1" applyFont="1"/>
    <xf numFmtId="0" fontId="1" fillId="2" borderId="0" xfId="0" applyFont="1" applyFill="1"/>
    <xf numFmtId="4" fontId="0" fillId="2" borderId="0" xfId="0" applyNumberFormat="1" applyFill="1"/>
    <xf numFmtId="0" fontId="1" fillId="5" borderId="0" xfId="0" applyFont="1" applyFill="1"/>
    <xf numFmtId="0" fontId="0" fillId="5" borderId="0" xfId="0" applyFill="1"/>
    <xf numFmtId="4" fontId="0" fillId="5" borderId="0" xfId="0" applyNumberFormat="1" applyFill="1"/>
    <xf numFmtId="43" fontId="2" fillId="0" borderId="8" xfId="0" applyNumberFormat="1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85725</xdr:colOff>
      <xdr:row>5</xdr:row>
      <xdr:rowOff>66675</xdr:rowOff>
    </xdr:from>
    <xdr:to>
      <xdr:col>34</xdr:col>
      <xdr:colOff>296410</xdr:colOff>
      <xdr:row>23</xdr:row>
      <xdr:rowOff>181470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EA0F6A-1530-4D76-BFCC-8F96E8F0D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6350" y="1590675"/>
          <a:ext cx="8135485" cy="354379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B249F7-9D09-405D-AB4D-70170B3D2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7FECF4-8143-4CED-8A5C-AB4F47B63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95B9CF-D60D-4200-9DA2-7ED2ADCA1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56843E-2B01-4C93-8B58-714C44BB1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926C25-7284-4E3B-B5BF-63C966A5E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7FBE00-F920-40CB-8EE7-DA454DFD3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F41E3A-C5AD-4C5E-AD65-1E4BB6F2E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86901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63D780-B494-46D2-92BA-03A4C61C5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7928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20</xdr:col>
      <xdr:colOff>316071</xdr:colOff>
      <xdr:row>45</xdr:row>
      <xdr:rowOff>20249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F281E4-E56B-40B5-9CA2-5FBEFD165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2508071" cy="859274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383436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76BFC2-3AEC-42D9-9B01-E1C4E3A6C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452236" cy="886901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239349</xdr:colOff>
      <xdr:row>45</xdr:row>
      <xdr:rowOff>163144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FC0195-A4E4-4518-82F4-23BF3FDA7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73749" cy="8735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411589</xdr:colOff>
      <xdr:row>47</xdr:row>
      <xdr:rowOff>134581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3E632E-73E7-42C1-8EAB-9E9DB68F7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32389" cy="8821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354857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49B855-AA64-450D-9B60-FCC8E4889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423657" cy="8954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59370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D192E8-B4AB-4F57-856B-65C4F4BDC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08970" cy="8830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107002</xdr:colOff>
      <xdr:row>49</xdr:row>
      <xdr:rowOff>10756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C90288-066E-4288-A51F-A4D09ABC1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956602" cy="8821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4AF525-BFA9-43A8-AC9A-751FFB59A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E6C2D9-1292-4FD9-A2E2-AF0D8ACB0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7FA6C0-7062-4CAF-9EA1-C565A0249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D7C60E-9A76-4765-A668-E84CE405B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0"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1AC14-F743-48C2-B499-DFA2AD30291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0D2A2-1F86-4659-8589-1C0BE6E453B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DDC3A-5DAA-45D8-862C-C9F4583CBE2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F87AF-86CE-44F9-BF8F-530FDF83C54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B5D28-48A6-42F8-BAF2-9F1D8398F4F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989A1-EF46-4E7D-8E8C-0AAF963E7115}">
  <dimension ref="A1"/>
  <sheetViews>
    <sheetView workbookViewId="0">
      <selection activeCell="X16" sqref="X15:X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555DE-ADC9-41EE-AA4B-00F6672B311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2F77B-F9F7-4C7B-929A-7D8F42B37A2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workbookViewId="0">
      <selection activeCell="D26" sqref="D26"/>
    </sheetView>
  </sheetViews>
  <sheetFormatPr defaultRowHeight="15" x14ac:dyDescent="0.25"/>
  <cols>
    <col min="1" max="1" width="21.7109375" bestFit="1" customWidth="1"/>
    <col min="2" max="2" width="14.28515625" bestFit="1" customWidth="1"/>
    <col min="3" max="3" width="17.140625" style="16" customWidth="1"/>
    <col min="4" max="4" width="12.5703125" style="16" customWidth="1"/>
    <col min="5" max="5" width="14.28515625" customWidth="1"/>
    <col min="6" max="6" width="17.140625" style="16" customWidth="1"/>
    <col min="7" max="7" width="12.57031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8"/>
      <c r="C3" s="19">
        <v>31800</v>
      </c>
      <c r="D3" s="22" t="s">
        <v>75</v>
      </c>
      <c r="E3" s="6" t="s">
        <v>83</v>
      </c>
      <c r="F3" s="19">
        <v>32000</v>
      </c>
      <c r="G3" s="22" t="s">
        <v>75</v>
      </c>
      <c r="H3" s="6" t="s">
        <v>83</v>
      </c>
    </row>
    <row r="4" spans="1:8" ht="30" x14ac:dyDescent="0.25">
      <c r="A4" s="21" t="s">
        <v>14</v>
      </c>
      <c r="B4" s="18"/>
      <c r="C4" s="19">
        <v>2500</v>
      </c>
      <c r="D4" s="22"/>
      <c r="F4" s="19">
        <v>2500</v>
      </c>
      <c r="G4" s="22"/>
    </row>
    <row r="5" spans="1:8" x14ac:dyDescent="0.25">
      <c r="A5" s="15" t="s">
        <v>15</v>
      </c>
      <c r="B5" s="18"/>
      <c r="C5" s="19">
        <f>C3-C4</f>
        <v>29300</v>
      </c>
      <c r="D5" s="22"/>
      <c r="F5" s="19">
        <f>F3-F4</f>
        <v>29500</v>
      </c>
      <c r="G5" s="22"/>
    </row>
    <row r="6" spans="1:8" x14ac:dyDescent="0.25">
      <c r="A6" s="15" t="s">
        <v>16</v>
      </c>
      <c r="B6" s="18"/>
      <c r="C6" s="19">
        <f>C4</f>
        <v>2500</v>
      </c>
      <c r="D6" s="22"/>
      <c r="F6" s="19">
        <f>F4</f>
        <v>2500</v>
      </c>
      <c r="G6" s="22"/>
    </row>
    <row r="7" spans="1:8" x14ac:dyDescent="0.25">
      <c r="A7" s="15" t="s">
        <v>17</v>
      </c>
      <c r="B7" s="23"/>
      <c r="C7" s="24">
        <f>D7-D8</f>
        <v>0</v>
      </c>
      <c r="D7" s="24">
        <v>2024</v>
      </c>
      <c r="F7" s="24">
        <f>G7-G8</f>
        <v>0</v>
      </c>
      <c r="G7" s="24">
        <v>2024</v>
      </c>
    </row>
    <row r="8" spans="1:8" x14ac:dyDescent="0.25">
      <c r="A8" s="15" t="s">
        <v>18</v>
      </c>
      <c r="B8" s="23"/>
      <c r="C8" s="24">
        <f>C9-C7</f>
        <v>60</v>
      </c>
      <c r="D8" s="24">
        <v>2024</v>
      </c>
      <c r="F8" s="24">
        <f>F9-F7</f>
        <v>60</v>
      </c>
      <c r="G8" s="24">
        <v>2024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0</v>
      </c>
      <c r="D10" s="24"/>
      <c r="F10" s="24">
        <f>90*F7/F9</f>
        <v>0</v>
      </c>
      <c r="G10" s="24"/>
    </row>
    <row r="11" spans="1:8" x14ac:dyDescent="0.25">
      <c r="A11" s="15"/>
      <c r="B11" s="25"/>
      <c r="C11" s="26">
        <f>C10%</f>
        <v>0</v>
      </c>
      <c r="D11" s="26"/>
      <c r="F11" s="26">
        <f>F10%</f>
        <v>0</v>
      </c>
      <c r="G11" s="26"/>
    </row>
    <row r="12" spans="1:8" x14ac:dyDescent="0.25">
      <c r="A12" s="15" t="s">
        <v>21</v>
      </c>
      <c r="B12" s="18"/>
      <c r="C12" s="19">
        <f>C6*C11</f>
        <v>0</v>
      </c>
      <c r="D12" s="22"/>
      <c r="F12" s="19">
        <f>F6*F11</f>
        <v>0</v>
      </c>
      <c r="G12" s="22"/>
    </row>
    <row r="13" spans="1:8" x14ac:dyDescent="0.25">
      <c r="A13" s="15" t="s">
        <v>22</v>
      </c>
      <c r="B13" s="18"/>
      <c r="C13" s="19">
        <f>C6-C12</f>
        <v>2500</v>
      </c>
      <c r="D13" s="22"/>
      <c r="F13" s="19">
        <f>F6-F12</f>
        <v>2500</v>
      </c>
      <c r="G13" s="22"/>
    </row>
    <row r="14" spans="1:8" x14ac:dyDescent="0.25">
      <c r="A14" s="15" t="s">
        <v>15</v>
      </c>
      <c r="B14" s="18"/>
      <c r="C14" s="19">
        <f>C5</f>
        <v>29300</v>
      </c>
      <c r="D14" s="22"/>
      <c r="F14" s="19">
        <f>F5</f>
        <v>29500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C14+C13</f>
        <v>31800</v>
      </c>
      <c r="D16" s="22"/>
      <c r="F16" s="20">
        <f>F14+F13</f>
        <v>32000</v>
      </c>
      <c r="G16" s="22"/>
    </row>
    <row r="17" spans="1:8" x14ac:dyDescent="0.25">
      <c r="B17" s="23"/>
      <c r="C17" s="24" t="s">
        <v>88</v>
      </c>
      <c r="D17" s="24"/>
      <c r="F17" s="24" t="s">
        <v>89</v>
      </c>
      <c r="G17" s="24"/>
    </row>
    <row r="18" spans="1:8" x14ac:dyDescent="0.25">
      <c r="A18" s="71" t="str">
        <f>E3</f>
        <v>ACA</v>
      </c>
      <c r="B18" s="7"/>
      <c r="C18" s="29">
        <v>1086.8599999999999</v>
      </c>
      <c r="D18" s="74">
        <v>1500000</v>
      </c>
      <c r="F18" s="29">
        <v>1086.8599999999999</v>
      </c>
      <c r="G18" s="24">
        <v>1550000</v>
      </c>
    </row>
    <row r="19" spans="1:8" x14ac:dyDescent="0.25">
      <c r="A19" s="15" t="s">
        <v>24</v>
      </c>
      <c r="B19" s="6"/>
      <c r="C19" s="30">
        <f>C18*C16</f>
        <v>34562148</v>
      </c>
      <c r="D19" s="72">
        <f>D18</f>
        <v>1500000</v>
      </c>
      <c r="E19" s="65">
        <f>C19+D19</f>
        <v>36062148</v>
      </c>
      <c r="F19" s="30">
        <f>F18*F16</f>
        <v>34779520</v>
      </c>
      <c r="G19" s="72">
        <f>G18</f>
        <v>1550000</v>
      </c>
      <c r="H19" s="65">
        <f>F19+G19</f>
        <v>36329520</v>
      </c>
    </row>
    <row r="20" spans="1:8" x14ac:dyDescent="0.25">
      <c r="A20" s="15" t="s">
        <v>24</v>
      </c>
      <c r="C20" s="31"/>
      <c r="D20" s="30"/>
      <c r="E20" s="65"/>
      <c r="F20" s="31"/>
      <c r="G20" s="30"/>
      <c r="H20" s="65"/>
    </row>
    <row r="21" spans="1:8" x14ac:dyDescent="0.25">
      <c r="A21" s="15" t="s">
        <v>25</v>
      </c>
      <c r="C21" s="31"/>
      <c r="D21" s="31"/>
      <c r="E21" s="65"/>
      <c r="F21" s="31"/>
      <c r="G21" s="31"/>
      <c r="H21" s="65"/>
    </row>
    <row r="22" spans="1:8" x14ac:dyDescent="0.25">
      <c r="A22" s="15"/>
      <c r="D22" s="24"/>
      <c r="G22" s="24"/>
    </row>
    <row r="23" spans="1:8" x14ac:dyDescent="0.25">
      <c r="A23" s="32" t="s">
        <v>26</v>
      </c>
      <c r="B23" s="33"/>
      <c r="C23" s="34">
        <f>C4*C18</f>
        <v>2717149.9999999995</v>
      </c>
      <c r="D23" s="34"/>
      <c r="F23" s="34">
        <f>F4*F18</f>
        <v>2717149.9999999995</v>
      </c>
      <c r="G23" s="34"/>
    </row>
    <row r="24" spans="1:8" x14ac:dyDescent="0.25">
      <c r="A24" s="15" t="s">
        <v>27</v>
      </c>
    </row>
    <row r="25" spans="1:8" x14ac:dyDescent="0.25">
      <c r="A25" s="35" t="s">
        <v>28</v>
      </c>
      <c r="B25" s="16"/>
      <c r="C25" s="31">
        <f>C19*0.025/12</f>
        <v>72004.475000000006</v>
      </c>
      <c r="D25" s="31"/>
      <c r="E25" s="31"/>
      <c r="F25" s="31">
        <f>F19*0.025/12</f>
        <v>72457.333333333328</v>
      </c>
      <c r="G25" s="31"/>
      <c r="H25" s="31"/>
    </row>
    <row r="26" spans="1:8" x14ac:dyDescent="0.25">
      <c r="C26" s="31"/>
      <c r="D26" s="31"/>
      <c r="F26" s="31"/>
      <c r="G26" s="31"/>
    </row>
    <row r="27" spans="1:8" x14ac:dyDescent="0.25">
      <c r="C27" s="31"/>
      <c r="D27" s="31"/>
      <c r="F27" s="31"/>
      <c r="G27" s="31"/>
    </row>
    <row r="28" spans="1:8" x14ac:dyDescent="0.25">
      <c r="A28" s="41" t="s">
        <v>88</v>
      </c>
      <c r="B28" s="41"/>
      <c r="C28"/>
      <c r="D28"/>
      <c r="F28"/>
      <c r="G28"/>
    </row>
    <row r="29" spans="1:8" x14ac:dyDescent="0.25">
      <c r="A29" s="41" t="s">
        <v>95</v>
      </c>
      <c r="B29" s="52">
        <v>1086.8599999999999</v>
      </c>
      <c r="C29"/>
      <c r="D29"/>
      <c r="F29"/>
      <c r="G29"/>
    </row>
    <row r="30" spans="1:8" x14ac:dyDescent="0.25">
      <c r="A30" s="41" t="s">
        <v>72</v>
      </c>
      <c r="B30" s="52">
        <v>31800</v>
      </c>
      <c r="C30"/>
      <c r="D30"/>
      <c r="F30"/>
      <c r="G30"/>
    </row>
    <row r="31" spans="1:8" x14ac:dyDescent="0.25">
      <c r="A31" s="41" t="s">
        <v>1</v>
      </c>
      <c r="B31" s="52">
        <f>B29*B30</f>
        <v>34562148</v>
      </c>
      <c r="C31"/>
      <c r="D31"/>
      <c r="F31"/>
      <c r="G31"/>
    </row>
    <row r="32" spans="1:8" x14ac:dyDescent="0.25">
      <c r="A32" s="41" t="s">
        <v>96</v>
      </c>
      <c r="B32" s="52">
        <v>1500000</v>
      </c>
      <c r="C32"/>
      <c r="D32"/>
      <c r="F32"/>
      <c r="G32"/>
    </row>
    <row r="33" spans="1:7" x14ac:dyDescent="0.25">
      <c r="A33" s="47" t="s">
        <v>97</v>
      </c>
      <c r="B33" s="70">
        <f>B31+B32</f>
        <v>36062148</v>
      </c>
      <c r="C33"/>
      <c r="D33"/>
      <c r="F33"/>
      <c r="G33"/>
    </row>
    <row r="34" spans="1:7" x14ac:dyDescent="0.25">
      <c r="A34" s="47" t="s">
        <v>98</v>
      </c>
      <c r="B34" s="80">
        <f>B33*0.8</f>
        <v>28849718.400000002</v>
      </c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T14" sqref="T1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1352</v>
      </c>
      <c r="C2" s="4">
        <f t="shared" ref="C2:C16" si="1">B2*1.2</f>
        <v>1622.3999999999999</v>
      </c>
      <c r="D2" s="4">
        <f t="shared" ref="D2:D16" si="2">C2*1.2</f>
        <v>1946.8799999999997</v>
      </c>
      <c r="E2" s="5">
        <f t="shared" ref="E2:E16" si="3">R2</f>
        <v>95000</v>
      </c>
      <c r="F2" s="4">
        <f t="shared" ref="F2:F15" si="4">ROUND((E2/B2),0)</f>
        <v>70</v>
      </c>
      <c r="G2" s="4">
        <f t="shared" ref="G2:G15" si="5">ROUND((E2/C2),0)</f>
        <v>59</v>
      </c>
      <c r="H2" s="4">
        <f t="shared" ref="H2:H15" si="6">ROUND((E2/D2),0)</f>
        <v>49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1352</v>
      </c>
      <c r="R2" s="2">
        <v>95000</v>
      </c>
      <c r="S2" s="2"/>
    </row>
    <row r="3" spans="1:19" x14ac:dyDescent="0.25">
      <c r="A3" s="4">
        <v>2</v>
      </c>
      <c r="B3" s="4">
        <f t="shared" si="0"/>
        <v>1540</v>
      </c>
      <c r="C3" s="4">
        <f t="shared" si="1"/>
        <v>1848</v>
      </c>
      <c r="D3" s="4">
        <f t="shared" si="2"/>
        <v>2217.6</v>
      </c>
      <c r="E3" s="5">
        <f t="shared" si="3"/>
        <v>100000</v>
      </c>
      <c r="F3" s="4">
        <f t="shared" si="4"/>
        <v>65</v>
      </c>
      <c r="G3" s="4">
        <f t="shared" si="5"/>
        <v>54</v>
      </c>
      <c r="H3" s="4">
        <f t="shared" si="6"/>
        <v>45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1540</v>
      </c>
      <c r="R3" s="2">
        <v>100000</v>
      </c>
      <c r="S3" s="2"/>
    </row>
    <row r="4" spans="1:19" x14ac:dyDescent="0.25">
      <c r="A4" s="4">
        <v>3</v>
      </c>
      <c r="B4" s="4">
        <f t="shared" si="0"/>
        <v>1583.3333333333335</v>
      </c>
      <c r="C4" s="4">
        <f t="shared" si="1"/>
        <v>1900</v>
      </c>
      <c r="D4" s="4">
        <f t="shared" si="2"/>
        <v>2280</v>
      </c>
      <c r="E4" s="5">
        <f t="shared" si="3"/>
        <v>125000</v>
      </c>
      <c r="F4" s="4">
        <f t="shared" si="4"/>
        <v>79</v>
      </c>
      <c r="G4" s="4">
        <f t="shared" si="5"/>
        <v>66</v>
      </c>
      <c r="H4" s="4">
        <f t="shared" si="6"/>
        <v>55</v>
      </c>
      <c r="I4" s="4">
        <f t="shared" si="7"/>
        <v>0</v>
      </c>
      <c r="J4" s="4">
        <f t="shared" si="8"/>
        <v>0</v>
      </c>
      <c r="O4">
        <v>0</v>
      </c>
      <c r="P4">
        <v>1900</v>
      </c>
      <c r="Q4">
        <f t="shared" ref="Q4:Q10" si="10">P4/1.2</f>
        <v>1583.3333333333335</v>
      </c>
      <c r="R4" s="2">
        <v>125000</v>
      </c>
      <c r="S4" s="2"/>
    </row>
    <row r="5" spans="1:19" x14ac:dyDescent="0.25">
      <c r="A5" s="4">
        <v>4</v>
      </c>
      <c r="B5" s="4">
        <f t="shared" si="0"/>
        <v>1666.6666666666667</v>
      </c>
      <c r="C5" s="4">
        <f t="shared" si="1"/>
        <v>2000</v>
      </c>
      <c r="D5" s="4">
        <f t="shared" si="2"/>
        <v>2400</v>
      </c>
      <c r="E5" s="5">
        <f t="shared" si="3"/>
        <v>140000</v>
      </c>
      <c r="F5" s="4">
        <f t="shared" si="4"/>
        <v>84</v>
      </c>
      <c r="G5" s="4">
        <f t="shared" si="5"/>
        <v>70</v>
      </c>
      <c r="H5" s="4">
        <f t="shared" si="6"/>
        <v>58</v>
      </c>
      <c r="I5" s="4">
        <f t="shared" si="7"/>
        <v>0</v>
      </c>
      <c r="J5" s="4">
        <f t="shared" si="8"/>
        <v>0</v>
      </c>
      <c r="O5">
        <v>0</v>
      </c>
      <c r="P5">
        <v>2000</v>
      </c>
      <c r="Q5">
        <f t="shared" si="10"/>
        <v>1666.6666666666667</v>
      </c>
      <c r="R5" s="2">
        <v>140000</v>
      </c>
      <c r="S5" s="2"/>
    </row>
    <row r="6" spans="1:19" x14ac:dyDescent="0.25">
      <c r="A6" s="4">
        <v>5</v>
      </c>
      <c r="B6" s="4">
        <f t="shared" si="0"/>
        <v>1324</v>
      </c>
      <c r="C6" s="4">
        <f t="shared" si="1"/>
        <v>1588.8</v>
      </c>
      <c r="D6" s="4">
        <f t="shared" si="2"/>
        <v>1906.56</v>
      </c>
      <c r="E6" s="5">
        <f t="shared" si="3"/>
        <v>33300000</v>
      </c>
      <c r="F6" s="4">
        <f t="shared" si="4"/>
        <v>25151</v>
      </c>
      <c r="G6" s="4">
        <f t="shared" si="5"/>
        <v>20959</v>
      </c>
      <c r="H6" s="4">
        <f t="shared" si="6"/>
        <v>17466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1324</v>
      </c>
      <c r="R6" s="2">
        <v>33300000</v>
      </c>
      <c r="S6" s="2" t="s">
        <v>84</v>
      </c>
    </row>
    <row r="7" spans="1:19" x14ac:dyDescent="0.25">
      <c r="A7" s="4">
        <v>6</v>
      </c>
      <c r="B7" s="4">
        <f t="shared" si="0"/>
        <v>1324</v>
      </c>
      <c r="C7" s="4">
        <f t="shared" si="1"/>
        <v>1588.8</v>
      </c>
      <c r="D7" s="4">
        <f t="shared" si="2"/>
        <v>1906.56</v>
      </c>
      <c r="E7" s="5">
        <f t="shared" si="3"/>
        <v>31092240</v>
      </c>
      <c r="F7" s="4">
        <f t="shared" si="4"/>
        <v>23484</v>
      </c>
      <c r="G7" s="4">
        <f t="shared" si="5"/>
        <v>19570</v>
      </c>
      <c r="H7" s="4">
        <f t="shared" si="6"/>
        <v>16308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1324</v>
      </c>
      <c r="R7" s="2">
        <v>31092240</v>
      </c>
      <c r="S7" s="2" t="s">
        <v>85</v>
      </c>
    </row>
    <row r="8" spans="1:19" x14ac:dyDescent="0.25">
      <c r="A8" s="4">
        <v>7</v>
      </c>
      <c r="B8" s="4">
        <f t="shared" si="0"/>
        <v>1084</v>
      </c>
      <c r="C8" s="4">
        <f t="shared" si="1"/>
        <v>1300.8</v>
      </c>
      <c r="D8" s="4">
        <f t="shared" si="2"/>
        <v>1560.9599999999998</v>
      </c>
      <c r="E8" s="5">
        <f t="shared" si="3"/>
        <v>29373710</v>
      </c>
      <c r="F8" s="4">
        <f t="shared" si="4"/>
        <v>27098</v>
      </c>
      <c r="G8" s="4">
        <f t="shared" si="5"/>
        <v>22581</v>
      </c>
      <c r="H8" s="4">
        <f t="shared" si="6"/>
        <v>18818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1084</v>
      </c>
      <c r="R8" s="2">
        <v>29373710</v>
      </c>
      <c r="S8" s="2" t="s">
        <v>86</v>
      </c>
    </row>
    <row r="9" spans="1:19" x14ac:dyDescent="0.25">
      <c r="A9" s="4">
        <v>8</v>
      </c>
      <c r="B9" s="4">
        <f t="shared" si="0"/>
        <v>1315</v>
      </c>
      <c r="C9" s="4">
        <f t="shared" si="1"/>
        <v>1578</v>
      </c>
      <c r="D9" s="4">
        <f t="shared" si="2"/>
        <v>1893.6</v>
      </c>
      <c r="E9" s="5">
        <f t="shared" si="3"/>
        <v>35376293</v>
      </c>
      <c r="F9" s="4">
        <f t="shared" si="4"/>
        <v>26902</v>
      </c>
      <c r="G9" s="4">
        <f t="shared" si="5"/>
        <v>22418</v>
      </c>
      <c r="H9" s="4">
        <f t="shared" si="6"/>
        <v>18682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v>1315</v>
      </c>
      <c r="R9" s="2">
        <v>35376293</v>
      </c>
      <c r="S9" s="2" t="s">
        <v>87</v>
      </c>
    </row>
    <row r="10" spans="1:19" x14ac:dyDescent="0.25">
      <c r="A10" s="4">
        <v>9</v>
      </c>
      <c r="B10" s="4">
        <f t="shared" si="0"/>
        <v>1563</v>
      </c>
      <c r="C10" s="4">
        <f t="shared" si="1"/>
        <v>1875.6</v>
      </c>
      <c r="D10" s="4">
        <f t="shared" si="2"/>
        <v>2250.7199999999998</v>
      </c>
      <c r="E10" s="5">
        <f t="shared" si="3"/>
        <v>49755000</v>
      </c>
      <c r="F10" s="75">
        <f t="shared" si="4"/>
        <v>31833</v>
      </c>
      <c r="G10" s="75">
        <f t="shared" si="5"/>
        <v>26528</v>
      </c>
      <c r="H10" s="75">
        <f t="shared" si="6"/>
        <v>22106</v>
      </c>
      <c r="I10" s="75">
        <f t="shared" si="7"/>
        <v>0</v>
      </c>
      <c r="J10" s="75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v>1563</v>
      </c>
      <c r="R10" s="76">
        <v>49755000</v>
      </c>
      <c r="S10" s="76" t="s">
        <v>90</v>
      </c>
    </row>
    <row r="11" spans="1:19" x14ac:dyDescent="0.25">
      <c r="A11" s="4">
        <v>10</v>
      </c>
      <c r="B11" s="4">
        <f t="shared" si="0"/>
        <v>1567</v>
      </c>
      <c r="C11" s="4">
        <f t="shared" si="1"/>
        <v>1880.3999999999999</v>
      </c>
      <c r="D11" s="4">
        <f t="shared" si="2"/>
        <v>2256.4799999999996</v>
      </c>
      <c r="E11" s="5">
        <f t="shared" si="3"/>
        <v>49755000</v>
      </c>
      <c r="F11" s="75">
        <f t="shared" si="4"/>
        <v>31752</v>
      </c>
      <c r="G11" s="75">
        <f t="shared" si="5"/>
        <v>26460</v>
      </c>
      <c r="H11" s="75">
        <f t="shared" si="6"/>
        <v>22050</v>
      </c>
      <c r="I11" s="75">
        <f t="shared" si="7"/>
        <v>0</v>
      </c>
      <c r="J11" s="75">
        <f t="shared" si="8"/>
        <v>0</v>
      </c>
      <c r="K11" s="7"/>
      <c r="L11" s="7"/>
      <c r="M11" s="7"/>
      <c r="N11" s="7"/>
      <c r="O11" s="7">
        <v>0</v>
      </c>
      <c r="P11" s="7">
        <f t="shared" ref="P11:P15" si="11">O11/1.2</f>
        <v>0</v>
      </c>
      <c r="Q11" s="7">
        <v>1567</v>
      </c>
      <c r="R11" s="76">
        <v>49755000</v>
      </c>
      <c r="S11" s="76" t="s">
        <v>90</v>
      </c>
    </row>
    <row r="12" spans="1:19" x14ac:dyDescent="0.25">
      <c r="A12" s="4">
        <v>11</v>
      </c>
      <c r="B12" s="4">
        <f t="shared" si="0"/>
        <v>1563</v>
      </c>
      <c r="C12" s="4">
        <f t="shared" si="1"/>
        <v>1875.6</v>
      </c>
      <c r="D12" s="4">
        <f t="shared" si="2"/>
        <v>2250.7199999999998</v>
      </c>
      <c r="E12" s="5">
        <f t="shared" si="3"/>
        <v>51550000</v>
      </c>
      <c r="F12" s="4">
        <f t="shared" si="4"/>
        <v>32981</v>
      </c>
      <c r="G12" s="4">
        <f t="shared" si="5"/>
        <v>27485</v>
      </c>
      <c r="H12" s="4">
        <f t="shared" si="6"/>
        <v>22904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v>1563</v>
      </c>
      <c r="R12" s="2">
        <v>51550000</v>
      </c>
      <c r="S12" s="2" t="s">
        <v>91</v>
      </c>
    </row>
    <row r="13" spans="1:19" x14ac:dyDescent="0.25">
      <c r="A13" s="4">
        <v>12</v>
      </c>
      <c r="B13" s="4">
        <f t="shared" si="0"/>
        <v>1563</v>
      </c>
      <c r="C13" s="4">
        <f t="shared" si="1"/>
        <v>1875.6</v>
      </c>
      <c r="D13" s="4">
        <f t="shared" si="2"/>
        <v>2250.7199999999998</v>
      </c>
      <c r="E13" s="5">
        <f t="shared" si="3"/>
        <v>49755000</v>
      </c>
      <c r="F13" s="77">
        <f t="shared" si="4"/>
        <v>31833</v>
      </c>
      <c r="G13" s="77">
        <f t="shared" si="5"/>
        <v>26528</v>
      </c>
      <c r="H13" s="77">
        <f t="shared" si="6"/>
        <v>22106</v>
      </c>
      <c r="I13" s="77">
        <f t="shared" si="7"/>
        <v>0</v>
      </c>
      <c r="J13" s="77">
        <f t="shared" si="8"/>
        <v>0</v>
      </c>
      <c r="K13" s="78"/>
      <c r="L13" s="78"/>
      <c r="M13" s="78"/>
      <c r="N13" s="78"/>
      <c r="O13" s="78">
        <v>0</v>
      </c>
      <c r="P13" s="78">
        <f t="shared" si="11"/>
        <v>0</v>
      </c>
      <c r="Q13" s="78">
        <v>1563</v>
      </c>
      <c r="R13" s="79">
        <v>49755000</v>
      </c>
      <c r="S13" s="79" t="s">
        <v>90</v>
      </c>
    </row>
    <row r="14" spans="1:19" x14ac:dyDescent="0.25">
      <c r="A14" s="4">
        <v>13</v>
      </c>
      <c r="B14" s="4">
        <f t="shared" si="0"/>
        <v>1563</v>
      </c>
      <c r="C14" s="4">
        <f t="shared" si="1"/>
        <v>1875.6</v>
      </c>
      <c r="D14" s="4">
        <f t="shared" si="2"/>
        <v>2250.7199999999998</v>
      </c>
      <c r="E14" s="5">
        <f t="shared" si="3"/>
        <v>51550000</v>
      </c>
      <c r="F14" s="4">
        <f t="shared" si="4"/>
        <v>32981</v>
      </c>
      <c r="G14" s="4">
        <f t="shared" si="5"/>
        <v>27485</v>
      </c>
      <c r="H14" s="4">
        <f t="shared" si="6"/>
        <v>22904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v>1563</v>
      </c>
      <c r="R14" s="2">
        <v>51550000</v>
      </c>
      <c r="S14" s="2" t="s">
        <v>91</v>
      </c>
    </row>
    <row r="15" spans="1:19" x14ac:dyDescent="0.25">
      <c r="A15" s="4">
        <v>14</v>
      </c>
      <c r="B15" s="4">
        <f t="shared" si="0"/>
        <v>1768</v>
      </c>
      <c r="C15" s="4">
        <f t="shared" si="1"/>
        <v>2121.6</v>
      </c>
      <c r="D15" s="4">
        <f t="shared" si="2"/>
        <v>2545.9199999999996</v>
      </c>
      <c r="E15" s="5">
        <f t="shared" si="3"/>
        <v>54263766</v>
      </c>
      <c r="F15" s="77">
        <f t="shared" si="4"/>
        <v>30692</v>
      </c>
      <c r="G15" s="77">
        <f t="shared" si="5"/>
        <v>25577</v>
      </c>
      <c r="H15" s="77">
        <f t="shared" si="6"/>
        <v>21314</v>
      </c>
      <c r="I15" s="77">
        <f t="shared" si="7"/>
        <v>0</v>
      </c>
      <c r="J15" s="77">
        <f t="shared" si="8"/>
        <v>0</v>
      </c>
      <c r="K15" s="78"/>
      <c r="L15" s="78"/>
      <c r="M15" s="78"/>
      <c r="N15" s="78"/>
      <c r="O15" s="78">
        <v>0</v>
      </c>
      <c r="P15" s="78">
        <f t="shared" si="11"/>
        <v>0</v>
      </c>
      <c r="Q15" s="78">
        <v>1768</v>
      </c>
      <c r="R15" s="79">
        <v>54263766</v>
      </c>
      <c r="S15" s="79" t="s">
        <v>92</v>
      </c>
    </row>
    <row r="16" spans="1:19" x14ac:dyDescent="0.25">
      <c r="A16" s="4">
        <v>15</v>
      </c>
      <c r="B16" s="4">
        <f t="shared" si="0"/>
        <v>1300</v>
      </c>
      <c r="C16" s="4">
        <f t="shared" si="1"/>
        <v>1560</v>
      </c>
      <c r="D16" s="4">
        <f t="shared" si="2"/>
        <v>1872</v>
      </c>
      <c r="E16" s="5">
        <f t="shared" si="3"/>
        <v>44000000</v>
      </c>
      <c r="F16" s="75">
        <f t="shared" ref="F16" si="12">ROUND((E16/B16),0)</f>
        <v>33846</v>
      </c>
      <c r="G16" s="75">
        <f t="shared" ref="G16" si="13">ROUND((E16/C16),0)</f>
        <v>28205</v>
      </c>
      <c r="H16" s="75">
        <f t="shared" ref="H16" si="14">ROUND((E16/D16),0)</f>
        <v>23504</v>
      </c>
      <c r="I16" s="75">
        <f t="shared" ref="I16" si="15">T16</f>
        <v>0</v>
      </c>
      <c r="J16" s="75">
        <f t="shared" ref="J16" si="16">U16</f>
        <v>0</v>
      </c>
      <c r="K16" s="7"/>
      <c r="L16" s="7"/>
      <c r="M16" s="7"/>
      <c r="N16" s="7"/>
      <c r="O16" s="7">
        <v>0</v>
      </c>
      <c r="P16" s="7">
        <f t="shared" ref="P16" si="17">O16/1.2</f>
        <v>0</v>
      </c>
      <c r="Q16" s="7">
        <v>1300</v>
      </c>
      <c r="R16" s="76">
        <v>44000000</v>
      </c>
      <c r="S16" s="2"/>
    </row>
    <row r="17" spans="1:19" x14ac:dyDescent="0.25">
      <c r="A17" s="4">
        <v>16</v>
      </c>
      <c r="B17" s="4">
        <f t="shared" ref="B17:B21" si="18">Q17</f>
        <v>1300</v>
      </c>
      <c r="C17" s="4">
        <f t="shared" ref="C17:C21" si="19">B17*1.2</f>
        <v>1560</v>
      </c>
      <c r="D17" s="4">
        <f t="shared" ref="D17:D21" si="20">C17*1.2</f>
        <v>1872</v>
      </c>
      <c r="E17" s="5">
        <f t="shared" ref="E17:E21" si="21">R17</f>
        <v>45000000</v>
      </c>
      <c r="F17" s="77">
        <f t="shared" ref="F17" si="22">ROUND((E17/B17),0)</f>
        <v>34615</v>
      </c>
      <c r="G17" s="77">
        <f t="shared" ref="G17" si="23">ROUND((E17/C17),0)</f>
        <v>28846</v>
      </c>
      <c r="H17" s="77">
        <f t="shared" ref="H17" si="24">ROUND((E17/D17),0)</f>
        <v>24038</v>
      </c>
      <c r="I17" s="77">
        <f t="shared" ref="I17" si="25">T17</f>
        <v>0</v>
      </c>
      <c r="J17" s="77">
        <f t="shared" ref="J17" si="26">U17</f>
        <v>0</v>
      </c>
      <c r="K17" s="78"/>
      <c r="L17" s="78"/>
      <c r="M17" s="78"/>
      <c r="N17" s="78"/>
      <c r="O17" s="78">
        <v>0</v>
      </c>
      <c r="P17" s="78">
        <f t="shared" ref="P17" si="27">O17/1.2</f>
        <v>0</v>
      </c>
      <c r="Q17" s="78">
        <v>1300</v>
      </c>
      <c r="R17" s="79">
        <v>45000000</v>
      </c>
      <c r="S17" s="2"/>
    </row>
    <row r="18" spans="1:19" x14ac:dyDescent="0.25">
      <c r="A18" s="4">
        <v>17</v>
      </c>
      <c r="B18" s="4">
        <f t="shared" si="18"/>
        <v>1040</v>
      </c>
      <c r="C18" s="4">
        <f t="shared" si="19"/>
        <v>1248</v>
      </c>
      <c r="D18" s="4">
        <f t="shared" si="20"/>
        <v>1497.6</v>
      </c>
      <c r="E18" s="5">
        <f t="shared" si="21"/>
        <v>36700000</v>
      </c>
      <c r="F18" s="77">
        <f t="shared" ref="F18:F21" si="28">ROUND((E18/B18),0)</f>
        <v>35288</v>
      </c>
      <c r="G18" s="77">
        <f t="shared" ref="G18:G21" si="29">ROUND((E18/C18),0)</f>
        <v>29407</v>
      </c>
      <c r="H18" s="77">
        <f t="shared" ref="H18:H21" si="30">ROUND((E18/D18),0)</f>
        <v>24506</v>
      </c>
      <c r="I18" s="77">
        <f t="shared" ref="I18:J21" si="31">T18</f>
        <v>0</v>
      </c>
      <c r="J18" s="77">
        <f t="shared" si="31"/>
        <v>0</v>
      </c>
      <c r="K18" s="78"/>
      <c r="L18" s="78"/>
      <c r="M18" s="78"/>
      <c r="N18" s="78"/>
      <c r="O18" s="78">
        <v>0</v>
      </c>
      <c r="P18" s="78">
        <f t="shared" ref="P18" si="32">O18/1.2</f>
        <v>0</v>
      </c>
      <c r="Q18" s="78">
        <v>1040</v>
      </c>
      <c r="R18" s="79">
        <v>36700000</v>
      </c>
      <c r="S18" s="2"/>
    </row>
    <row r="19" spans="1:19" x14ac:dyDescent="0.25">
      <c r="A19" s="4">
        <v>18</v>
      </c>
      <c r="B19" s="4">
        <f t="shared" si="18"/>
        <v>1070</v>
      </c>
      <c r="C19" s="4">
        <f t="shared" si="19"/>
        <v>1284</v>
      </c>
      <c r="D19" s="4">
        <f t="shared" si="20"/>
        <v>1540.8</v>
      </c>
      <c r="E19" s="5">
        <f t="shared" si="21"/>
        <v>37600000</v>
      </c>
      <c r="F19" s="75">
        <f t="shared" si="28"/>
        <v>35140</v>
      </c>
      <c r="G19" s="75">
        <f t="shared" si="29"/>
        <v>29283</v>
      </c>
      <c r="H19" s="75">
        <f t="shared" si="30"/>
        <v>24403</v>
      </c>
      <c r="I19" s="75">
        <f t="shared" si="31"/>
        <v>0</v>
      </c>
      <c r="J19" s="75">
        <f t="shared" si="31"/>
        <v>0</v>
      </c>
      <c r="K19" s="7"/>
      <c r="L19" s="7"/>
      <c r="M19" s="7"/>
      <c r="N19" s="7"/>
      <c r="O19" s="7">
        <v>0</v>
      </c>
      <c r="P19" s="7">
        <f>O19/1.2</f>
        <v>0</v>
      </c>
      <c r="Q19" s="7">
        <v>1070</v>
      </c>
      <c r="R19" s="76">
        <v>37600000</v>
      </c>
      <c r="S19" s="2"/>
    </row>
    <row r="20" spans="1:19" x14ac:dyDescent="0.25">
      <c r="A20" s="4">
        <v>19</v>
      </c>
      <c r="B20" s="4">
        <f t="shared" ref="B20" si="33">Q20</f>
        <v>0</v>
      </c>
      <c r="C20" s="4">
        <f t="shared" ref="C20" si="34">B20*1.2</f>
        <v>0</v>
      </c>
      <c r="D20" s="4">
        <f t="shared" ref="D20" si="35">C20*1.2</f>
        <v>0</v>
      </c>
      <c r="E20" s="5">
        <f t="shared" ref="E20" si="36">R20</f>
        <v>0</v>
      </c>
      <c r="F20" s="4" t="e">
        <f t="shared" ref="F20" si="37">ROUND((E20/B20),0)</f>
        <v>#DIV/0!</v>
      </c>
      <c r="G20" s="4" t="e">
        <f t="shared" ref="G20" si="38">ROUND((E20/C20),0)</f>
        <v>#DIV/0!</v>
      </c>
      <c r="H20" s="4" t="e">
        <f t="shared" ref="H20" si="39">ROUND((E20/D20),0)</f>
        <v>#DIV/0!</v>
      </c>
      <c r="I20" s="4">
        <f t="shared" ref="I20" si="40">T20</f>
        <v>0</v>
      </c>
      <c r="J20" s="4">
        <f t="shared" ref="J20" si="41">U20</f>
        <v>0</v>
      </c>
      <c r="O20">
        <v>0</v>
      </c>
      <c r="P20">
        <f t="shared" ref="P20" si="42">O20/1.2</f>
        <v>0</v>
      </c>
      <c r="Q20">
        <f t="shared" ref="Q20" si="43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8"/>
        <v>0</v>
      </c>
      <c r="C21" s="4">
        <f t="shared" si="19"/>
        <v>0</v>
      </c>
      <c r="D21" s="4">
        <f t="shared" si="20"/>
        <v>0</v>
      </c>
      <c r="E21" s="5">
        <f t="shared" si="21"/>
        <v>0</v>
      </c>
      <c r="F21" s="4" t="e">
        <f t="shared" si="28"/>
        <v>#DIV/0!</v>
      </c>
      <c r="G21" s="4" t="e">
        <f t="shared" si="29"/>
        <v>#DIV/0!</v>
      </c>
      <c r="H21" s="4" t="e">
        <f t="shared" si="30"/>
        <v>#DIV/0!</v>
      </c>
      <c r="I21" s="4">
        <f t="shared" si="31"/>
        <v>0</v>
      </c>
      <c r="J21" s="4">
        <f t="shared" si="31"/>
        <v>0</v>
      </c>
      <c r="O21">
        <v>0</v>
      </c>
      <c r="P21">
        <f>O21/1.2</f>
        <v>0</v>
      </c>
      <c r="Q21">
        <f t="shared" ref="Q18:Q21" si="44">P21/1.2</f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52" t="s">
        <v>83</v>
      </c>
      <c r="G26" s="52">
        <v>949.49</v>
      </c>
    </row>
    <row r="27" spans="1:19" s="10" customFormat="1" x14ac:dyDescent="0.25">
      <c r="F27" s="52" t="s">
        <v>93</v>
      </c>
      <c r="G27" s="52">
        <v>137.37</v>
      </c>
    </row>
    <row r="28" spans="1:19" s="10" customFormat="1" x14ac:dyDescent="0.25">
      <c r="C28" s="67" t="s">
        <v>74</v>
      </c>
      <c r="D28" s="67"/>
      <c r="F28" s="52" t="s">
        <v>94</v>
      </c>
      <c r="G28" s="52">
        <f>SUM(G26:G27)</f>
        <v>1086.8600000000001</v>
      </c>
      <c r="H28" s="10">
        <v>100000</v>
      </c>
    </row>
    <row r="29" spans="1:19" s="10" customFormat="1" x14ac:dyDescent="0.25">
      <c r="C29" s="67" t="s">
        <v>1</v>
      </c>
      <c r="D29" s="67"/>
      <c r="F29" s="52" t="s">
        <v>71</v>
      </c>
      <c r="G29" s="52">
        <v>1191</v>
      </c>
      <c r="H29" s="10">
        <f>G29/G28</f>
        <v>1.0958173085770015</v>
      </c>
    </row>
    <row r="30" spans="1:19" s="10" customFormat="1" x14ac:dyDescent="0.25">
      <c r="F30" s="52" t="s">
        <v>72</v>
      </c>
      <c r="G30" s="52">
        <v>33000</v>
      </c>
    </row>
    <row r="31" spans="1:19" s="10" customFormat="1" x14ac:dyDescent="0.25">
      <c r="C31" s="70"/>
      <c r="D31" s="70"/>
      <c r="F31" s="70" t="s">
        <v>73</v>
      </c>
      <c r="G31" s="70">
        <f>G28*G30</f>
        <v>35866380.000000007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32279742.000000007</v>
      </c>
    </row>
    <row r="33" spans="3:7" s="10" customFormat="1" x14ac:dyDescent="0.25">
      <c r="C33" s="70"/>
      <c r="D33" s="70"/>
      <c r="F33" s="70" t="s">
        <v>25</v>
      </c>
      <c r="G33" s="70">
        <f>G31*80%</f>
        <v>28693104.000000007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  <vt:lpstr>Sheet18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2024-10-11T10:59:06Z</dcterms:modified>
</cp:coreProperties>
</file>