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2" sheetId="30" r:id="rId6"/>
    <sheet name="Sheet1" sheetId="1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P4"/>
  <c r="J4"/>
  <c r="I4"/>
  <c r="E4"/>
  <c r="G4" s="1"/>
  <c r="B4"/>
  <c r="C4" s="1"/>
  <c r="D4" s="1"/>
  <c r="A4"/>
  <c r="P3"/>
  <c r="J3"/>
  <c r="I3"/>
  <c r="E3"/>
  <c r="G3" s="1"/>
  <c r="B3"/>
  <c r="C3" s="1"/>
  <c r="D3" s="1"/>
  <c r="A3"/>
  <c r="Q2"/>
  <c r="J2"/>
  <c r="I2"/>
  <c r="E2"/>
  <c r="B2"/>
  <c r="A2"/>
  <c r="H20" i="23"/>
  <c r="G21"/>
  <c r="G20"/>
  <c r="G17"/>
  <c r="Q13" i="4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D18" i="25"/>
  <c r="E11" i="38"/>
  <c r="P15" i="4"/>
  <c r="Q15" s="1"/>
  <c r="B15" s="1"/>
  <c r="J15"/>
  <c r="I15"/>
  <c r="E15"/>
  <c r="A15"/>
  <c r="P14"/>
  <c r="Q14" s="1"/>
  <c r="B14" s="1"/>
  <c r="J14"/>
  <c r="I14"/>
  <c r="E14"/>
  <c r="A14"/>
  <c r="F2" l="1"/>
  <c r="G2"/>
  <c r="F3"/>
  <c r="F4"/>
  <c r="H2"/>
  <c r="H3"/>
  <c r="H4"/>
  <c r="C2"/>
  <c r="D2" s="1"/>
  <c r="F6"/>
  <c r="C6"/>
  <c r="F8"/>
  <c r="C8"/>
  <c r="F10"/>
  <c r="C10"/>
  <c r="F12"/>
  <c r="C12"/>
  <c r="F5"/>
  <c r="C5"/>
  <c r="F7"/>
  <c r="C7"/>
  <c r="F9"/>
  <c r="C9"/>
  <c r="F11"/>
  <c r="C11"/>
  <c r="F13"/>
  <c r="C13"/>
  <c r="F15"/>
  <c r="C15"/>
  <c r="F14"/>
  <c r="C14"/>
  <c r="G11" l="1"/>
  <c r="D11"/>
  <c r="H11" s="1"/>
  <c r="G7"/>
  <c r="D7"/>
  <c r="H7" s="1"/>
  <c r="G10"/>
  <c r="D10"/>
  <c r="H10" s="1"/>
  <c r="G6"/>
  <c r="D6"/>
  <c r="H6" s="1"/>
  <c r="G13"/>
  <c r="D13"/>
  <c r="H13" s="1"/>
  <c r="G9"/>
  <c r="D9"/>
  <c r="H9" s="1"/>
  <c r="G5"/>
  <c r="D5"/>
  <c r="H5" s="1"/>
  <c r="G12"/>
  <c r="D12"/>
  <c r="H12" s="1"/>
  <c r="G8"/>
  <c r="D8"/>
  <c r="H8" s="1"/>
  <c r="D14"/>
  <c r="H14" s="1"/>
  <c r="G14"/>
  <c r="G15"/>
  <c r="D15"/>
  <c r="H15" s="1"/>
  <c r="E4" i="38" l="1"/>
  <c r="E5"/>
  <c r="E6"/>
  <c r="E7"/>
  <c r="E8"/>
  <c r="E9"/>
  <c r="E10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<sst xmlns="http://schemas.openxmlformats.org/spreadsheetml/2006/main" count="140" uniqueCount="106">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</sst>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0" xfId="0" applyFont="1" applyFill="1"/>
    <xf numFmtId="0" fontId="7" fillId="2" borderId="0" xfId="0" applyFont="1" applyFill="1" applyBorder="1"/>
    <xf numFmtId="0" fontId="0" fillId="2" borderId="0" xfId="0" applyFill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105603</xdr:colOff>
      <xdr:row>3</xdr:row>
      <xdr:rowOff>152814</xdr:rowOff>
    </xdr:from>
    <xdr:to>
      <xdr:col>10</xdr:col>
      <xdr:colOff>210379</xdr:colOff>
      <xdr:row>24</xdr:row>
      <xdr:rowOff>19464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603" y="724314"/>
          <a:ext cx="6233906" cy="3867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378929</xdr:colOff>
      <xdr:row>2</xdr:row>
      <xdr:rowOff>72059</xdr:rowOff>
    </xdr:from>
    <xdr:to>
      <xdr:col>10</xdr:col>
      <xdr:colOff>483705</xdr:colOff>
      <xdr:row>21</xdr:row>
      <xdr:rowOff>110159</xdr:rowOff>
    </xdr:to>
    <xdr:pic>
      <xdr:nvPicPr>
        <xdr:cNvPr id="2" name="Picture 1" descr="WhatsApp Image 2024-09-20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929" y="453059"/>
          <a:ext cx="6233906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30635</v>
      </c>
      <c r="F2" s="49"/>
      <c r="G2" s="123" t="s">
        <v>76</v>
      </c>
      <c r="H2" s="124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28600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28600</v>
      </c>
      <c r="D5" s="34" t="s">
        <v>61</v>
      </c>
      <c r="E5" s="35">
        <f>ROUND(C5/10.764,0)</f>
        <v>2657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4400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24200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28600</v>
      </c>
      <c r="D10" s="34" t="s">
        <v>61</v>
      </c>
      <c r="E10" s="35">
        <f>ROUND(C10/10.764,0)</f>
        <v>2657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2022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2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58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337</v>
      </c>
      <c r="D17" s="31">
        <f>C17*E10</f>
        <v>895409</v>
      </c>
      <c r="E17" s="31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>
        <f>C17*2000</f>
        <v>674000</v>
      </c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H20" sqref="H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5600</v>
      </c>
      <c r="D3" s="103" t="s">
        <v>105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3600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3600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>
        <v>1573600</v>
      </c>
    </row>
    <row r="16" spans="1:9" ht="16.5">
      <c r="A16" s="110" t="s">
        <v>23</v>
      </c>
      <c r="B16" s="111"/>
      <c r="C16" s="103">
        <f>C14+C13</f>
        <v>5600</v>
      </c>
      <c r="D16" s="103"/>
      <c r="E16" s="112"/>
      <c r="F16" s="98"/>
      <c r="G16" s="51">
        <v>450000</v>
      </c>
    </row>
    <row r="17" spans="1:8" ht="16.5">
      <c r="A17" s="16"/>
      <c r="B17" s="106"/>
      <c r="C17" s="107"/>
      <c r="D17" s="107"/>
      <c r="E17" s="16"/>
      <c r="F17" s="98"/>
      <c r="G17" s="51">
        <f>G15+G16</f>
        <v>2023600</v>
      </c>
    </row>
    <row r="18" spans="1:8" ht="16.5">
      <c r="A18" s="110" t="s">
        <v>94</v>
      </c>
      <c r="B18" s="113"/>
      <c r="C18" s="114">
        <v>281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1573600</v>
      </c>
      <c r="D19" s="98" t="s">
        <v>68</v>
      </c>
      <c r="E19" s="92"/>
      <c r="F19" s="121" t="s">
        <v>68</v>
      </c>
      <c r="G19" s="122">
        <v>2023600</v>
      </c>
      <c r="H19" s="38"/>
    </row>
    <row r="20" spans="1:8" ht="16.5">
      <c r="A20" s="99"/>
      <c r="B20" s="16">
        <f>C20*90%</f>
        <v>1345428</v>
      </c>
      <c r="C20" s="92">
        <f>C19*95%</f>
        <v>1494920</v>
      </c>
      <c r="D20" s="98" t="s">
        <v>24</v>
      </c>
      <c r="E20" s="93"/>
      <c r="F20" s="121" t="s">
        <v>24</v>
      </c>
      <c r="G20" s="122">
        <f>G19*95%</f>
        <v>1922420</v>
      </c>
      <c r="H20">
        <f>G20*90%</f>
        <v>1730178</v>
      </c>
    </row>
    <row r="21" spans="1:8" ht="16.5">
      <c r="A21" s="99"/>
      <c r="B21" s="16"/>
      <c r="C21" s="92">
        <f>C19*80%</f>
        <v>1258880</v>
      </c>
      <c r="D21" s="98" t="s">
        <v>25</v>
      </c>
      <c r="E21" s="93"/>
      <c r="F21" s="121" t="s">
        <v>25</v>
      </c>
      <c r="G21" s="122">
        <f>G19*80%</f>
        <v>1618880</v>
      </c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562000</v>
      </c>
      <c r="D23" s="118">
        <f>D4*D18</f>
        <v>0</v>
      </c>
      <c r="E23" s="16"/>
      <c r="F23" s="112"/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3278.3333333333335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3" sqref="E13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14.2</v>
      </c>
      <c r="D4">
        <v>9.8000000000000007</v>
      </c>
      <c r="E4">
        <f>D4*C4</f>
        <v>139.16</v>
      </c>
    </row>
    <row r="5" spans="2:5">
      <c r="B5" s="49" t="s">
        <v>100</v>
      </c>
      <c r="C5">
        <v>10.1</v>
      </c>
      <c r="D5">
        <v>9.1999999999999993</v>
      </c>
      <c r="E5" s="49">
        <f t="shared" ref="E5:E6" si="0">D5*C5</f>
        <v>92.919999999999987</v>
      </c>
    </row>
    <row r="6" spans="2:5">
      <c r="B6" s="49" t="s">
        <v>101</v>
      </c>
      <c r="C6">
        <v>7.4</v>
      </c>
      <c r="D6">
        <v>13.1</v>
      </c>
      <c r="E6" s="49">
        <f t="shared" si="0"/>
        <v>96.94</v>
      </c>
    </row>
    <row r="7" spans="2:5">
      <c r="B7" s="49" t="s">
        <v>99</v>
      </c>
      <c r="C7" s="49">
        <v>3.2</v>
      </c>
      <c r="D7" s="49">
        <v>4.3</v>
      </c>
      <c r="E7" s="49">
        <f t="shared" ref="E7" si="1">D7*C7</f>
        <v>13.76</v>
      </c>
    </row>
    <row r="8" spans="2:5">
      <c r="B8" s="49" t="s">
        <v>102</v>
      </c>
      <c r="C8" s="49">
        <v>3.2</v>
      </c>
      <c r="D8" s="49">
        <v>5.0999999999999996</v>
      </c>
      <c r="E8" s="49">
        <f t="shared" ref="E8" si="2">D8*C8</f>
        <v>16.32</v>
      </c>
    </row>
    <row r="9" spans="2:5">
      <c r="B9" s="49" t="s">
        <v>103</v>
      </c>
      <c r="C9" s="49">
        <v>3.1</v>
      </c>
      <c r="D9" s="49">
        <v>3.6</v>
      </c>
      <c r="E9" s="49">
        <f>D9*C9</f>
        <v>11.16</v>
      </c>
    </row>
    <row r="10" spans="2:5">
      <c r="B10" s="49" t="s">
        <v>104</v>
      </c>
      <c r="C10" s="49">
        <v>8.4</v>
      </c>
      <c r="D10" s="49">
        <v>3.6</v>
      </c>
      <c r="E10" s="49">
        <f>D10*C10</f>
        <v>30.240000000000002</v>
      </c>
    </row>
    <row r="11" spans="2:5">
      <c r="E11">
        <f>SUM(E4:E10)</f>
        <v>400.5</v>
      </c>
    </row>
    <row r="12" spans="2:5">
      <c r="B12" s="49"/>
      <c r="E12" s="49"/>
    </row>
    <row r="13" spans="2:5">
      <c r="B13" s="49"/>
      <c r="E13" s="120"/>
    </row>
    <row r="15" spans="2:5">
      <c r="E15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E3" sqref="E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1000</v>
      </c>
      <c r="C2" s="4">
        <f t="shared" ref="C2:C4" si="2">B2*1.2</f>
        <v>1200</v>
      </c>
      <c r="D2" s="4">
        <f t="shared" ref="D2:D4" si="3">C2*1.2</f>
        <v>1440</v>
      </c>
      <c r="E2" s="5">
        <f t="shared" ref="E2:E4" si="4">R2</f>
        <v>5000000</v>
      </c>
      <c r="F2" s="4">
        <f t="shared" ref="F2:F4" si="5">ROUND((E2/B2),0)</f>
        <v>5000</v>
      </c>
      <c r="G2" s="4">
        <f t="shared" ref="G2:G4" si="6">ROUND((E2/C2),0)</f>
        <v>4167</v>
      </c>
      <c r="H2" s="4">
        <f t="shared" ref="H2:H4" si="7">ROUND((E2/D2),0)</f>
        <v>3472</v>
      </c>
      <c r="I2" s="4">
        <f t="shared" ref="I2:I4" si="8">T2</f>
        <v>0</v>
      </c>
      <c r="J2" s="4">
        <f t="shared" ref="J2:J4" si="9">U2</f>
        <v>0</v>
      </c>
      <c r="K2" s="49"/>
      <c r="L2" s="49"/>
      <c r="M2" s="49"/>
      <c r="N2" s="49"/>
      <c r="O2" s="49">
        <v>0</v>
      </c>
      <c r="P2" s="49">
        <v>1200</v>
      </c>
      <c r="Q2" s="49">
        <f t="shared" ref="Q2:Q4" si="10">P2/1.2</f>
        <v>1000</v>
      </c>
      <c r="R2" s="2">
        <v>5000000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606</v>
      </c>
      <c r="C3" s="4">
        <f t="shared" si="2"/>
        <v>727.19999999999993</v>
      </c>
      <c r="D3" s="4">
        <f t="shared" si="3"/>
        <v>872.63999999999987</v>
      </c>
      <c r="E3" s="5">
        <f t="shared" si="4"/>
        <v>3500000</v>
      </c>
      <c r="F3" s="4">
        <f t="shared" si="5"/>
        <v>5776</v>
      </c>
      <c r="G3" s="4">
        <f t="shared" si="6"/>
        <v>4813</v>
      </c>
      <c r="H3" s="4">
        <f t="shared" si="7"/>
        <v>4011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>O3/1.2</f>
        <v>0</v>
      </c>
      <c r="Q3" s="49">
        <v>606</v>
      </c>
      <c r="R3" s="2">
        <v>3500000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>O4/1.2</f>
        <v>0</v>
      </c>
      <c r="Q4" s="49">
        <f t="shared" si="10"/>
        <v>0</v>
      </c>
      <c r="R4" s="2">
        <v>0</v>
      </c>
      <c r="S4" s="2"/>
      <c r="T4" s="2"/>
    </row>
    <row r="5" spans="1:35">
      <c r="A5" s="4">
        <f t="shared" ref="A5:A13" si="11">N5</f>
        <v>0</v>
      </c>
      <c r="B5" s="4">
        <f t="shared" ref="B5:B13" si="12">Q5</f>
        <v>0</v>
      </c>
      <c r="C5" s="4">
        <f t="shared" ref="C5:C13" si="13">B5*1.2</f>
        <v>0</v>
      </c>
      <c r="D5" s="4">
        <f t="shared" ref="D5:D13" si="14">C5*1.2</f>
        <v>0</v>
      </c>
      <c r="E5" s="5">
        <f t="shared" ref="E5:E13" si="15">R5</f>
        <v>0</v>
      </c>
      <c r="F5" s="4" t="e">
        <f t="shared" ref="F5:F13" si="16">ROUND((E5/B5),0)</f>
        <v>#DIV/0!</v>
      </c>
      <c r="G5" s="4" t="e">
        <f t="shared" ref="G5:G13" si="17">ROUND((E5/C5),0)</f>
        <v>#DIV/0!</v>
      </c>
      <c r="H5" s="4" t="e">
        <f t="shared" ref="H5:H13" si="18">ROUND((E5/D5),0)</f>
        <v>#DIV/0!</v>
      </c>
      <c r="I5" s="4">
        <f t="shared" ref="I5:I13" si="19">T5</f>
        <v>0</v>
      </c>
      <c r="J5" s="4">
        <f t="shared" ref="J5:J13" si="20">U5</f>
        <v>0</v>
      </c>
      <c r="K5" s="49"/>
      <c r="L5" s="49"/>
      <c r="M5" s="49"/>
      <c r="N5" s="49"/>
      <c r="O5" s="49">
        <v>0</v>
      </c>
      <c r="P5" s="49">
        <f t="shared" ref="P5:P7" si="21">O5/1.2</f>
        <v>0</v>
      </c>
      <c r="Q5" s="49">
        <f t="shared" ref="Q5:Q13" si="22">P5/1.2</f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49"/>
      <c r="L6" s="49"/>
      <c r="M6" s="49"/>
      <c r="N6" s="49"/>
      <c r="O6" s="49">
        <v>0</v>
      </c>
      <c r="P6" s="49">
        <f t="shared" si="21"/>
        <v>0</v>
      </c>
      <c r="Q6" s="49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49"/>
      <c r="L7" s="49"/>
      <c r="M7" s="49"/>
      <c r="N7" s="49"/>
      <c r="O7" s="49">
        <v>0</v>
      </c>
      <c r="P7" s="49">
        <f t="shared" si="21"/>
        <v>0</v>
      </c>
      <c r="Q7" s="49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49"/>
      <c r="L8" s="49"/>
      <c r="M8" s="49"/>
      <c r="N8" s="49"/>
      <c r="O8" s="49">
        <v>0</v>
      </c>
      <c r="P8" s="49">
        <f>O8/1.2</f>
        <v>0</v>
      </c>
      <c r="Q8" s="49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49"/>
      <c r="L10" s="49"/>
      <c r="M10" s="49"/>
      <c r="N10" s="49"/>
      <c r="O10" s="49">
        <v>0</v>
      </c>
      <c r="P10" s="49">
        <f t="shared" ref="P10:P11" si="23">O10/1.2</f>
        <v>0</v>
      </c>
      <c r="Q10" s="49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49"/>
      <c r="L11" s="49"/>
      <c r="M11" s="49"/>
      <c r="N11" s="49"/>
      <c r="O11" s="49">
        <v>0</v>
      </c>
      <c r="P11" s="49">
        <f t="shared" si="23"/>
        <v>0</v>
      </c>
      <c r="Q11" s="49">
        <f t="shared" si="22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49"/>
      <c r="L12" s="49"/>
      <c r="M12" s="49"/>
      <c r="N12" s="49"/>
      <c r="O12" s="49">
        <v>0</v>
      </c>
      <c r="P12" s="49">
        <f>O12/1.2</f>
        <v>0</v>
      </c>
      <c r="Q12" s="49">
        <f t="shared" si="22"/>
        <v>0</v>
      </c>
      <c r="R12" s="2">
        <v>0</v>
      </c>
      <c r="S12" s="2"/>
      <c r="V12" s="46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49"/>
      <c r="L13" s="49"/>
      <c r="M13" s="49"/>
      <c r="N13" s="49"/>
      <c r="O13" s="49">
        <v>0</v>
      </c>
      <c r="P13" s="49">
        <f>O13/1.2</f>
        <v>0</v>
      </c>
      <c r="Q13" s="49">
        <f t="shared" si="22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49">
        <v>0</v>
      </c>
      <c r="P19" s="49">
        <f>O19/1.2</f>
        <v>0</v>
      </c>
      <c r="Q19" s="49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E5" sqref="E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G6" sqref="G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Mesurment</vt:lpstr>
      <vt:lpstr>20-20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2024-09-23T06:39:17Z</dcterms:modified>
</cp:coreProperties>
</file>