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Sanacruz (West)\Avdhoot Namdeo Belnekar\"/>
    </mc:Choice>
  </mc:AlternateContent>
  <xr:revisionPtr revIDLastSave="0" documentId="13_ncr:1_{2A9A9BE3-1947-4040-9F5A-D1683834942C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  <sheet name="Sheet16" sheetId="31" r:id="rId2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1" i="4" l="1"/>
  <c r="G32" i="4" s="1"/>
  <c r="Q9" i="4"/>
  <c r="Q8" i="4"/>
  <c r="P9" i="4"/>
  <c r="P8" i="4"/>
  <c r="P10" i="4"/>
  <c r="P7" i="4"/>
  <c r="P6" i="4"/>
  <c r="P17" i="4"/>
  <c r="J17" i="4"/>
  <c r="I17" i="4"/>
  <c r="P16" i="4"/>
  <c r="J16" i="4"/>
  <c r="I16" i="4"/>
  <c r="P15" i="4"/>
  <c r="J15" i="4"/>
  <c r="I15" i="4"/>
  <c r="P14" i="4"/>
  <c r="J14" i="4"/>
  <c r="I14" i="4"/>
  <c r="P13" i="4"/>
  <c r="J13" i="4"/>
  <c r="I13" i="4"/>
  <c r="Q12" i="4"/>
  <c r="J12" i="4"/>
  <c r="I12" i="4"/>
  <c r="C20" i="23" l="1"/>
  <c r="P5" i="4"/>
  <c r="P4" i="4"/>
  <c r="P3" i="4"/>
  <c r="P2" i="4"/>
  <c r="C5" i="25" l="1"/>
  <c r="C4" i="25"/>
  <c r="C3" i="25"/>
  <c r="Q2" i="4"/>
  <c r="B2" i="4" s="1"/>
  <c r="C2" i="4" s="1"/>
  <c r="Q3" i="4"/>
  <c r="B3" i="4" s="1"/>
  <c r="C3" i="4" s="1"/>
  <c r="D3" i="4" s="1"/>
  <c r="Q4" i="4"/>
  <c r="Q5" i="4"/>
  <c r="B6" i="4"/>
  <c r="C6" i="4" s="1"/>
  <c r="B7" i="4"/>
  <c r="C7" i="4" s="1"/>
  <c r="D7" i="4" s="1"/>
  <c r="B9" i="4"/>
  <c r="C9" i="4" s="1"/>
  <c r="D9" i="4" s="1"/>
  <c r="B10" i="4"/>
  <c r="C10" i="4" s="1"/>
  <c r="B15" i="4"/>
  <c r="C15" i="4" s="1"/>
  <c r="D15" i="4" s="1"/>
  <c r="B14" i="4"/>
  <c r="C14" i="4" s="1"/>
  <c r="B13" i="4"/>
  <c r="C13" i="4" s="1"/>
  <c r="D13" i="4" s="1"/>
  <c r="B12" i="4"/>
  <c r="C12" i="4" s="1"/>
  <c r="D12" i="4" s="1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B16" i="4"/>
  <c r="C16" i="4" s="1"/>
  <c r="D16" i="4" s="1"/>
  <c r="E16" i="4"/>
  <c r="E15" i="4"/>
  <c r="E14" i="4"/>
  <c r="E13" i="4"/>
  <c r="E12" i="4"/>
  <c r="E11" i="4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G13" i="4" l="1"/>
  <c r="F13" i="4"/>
  <c r="H13" i="4"/>
  <c r="F16" i="4"/>
  <c r="H16" i="4"/>
  <c r="G16" i="4"/>
  <c r="G14" i="4"/>
  <c r="F14" i="4"/>
  <c r="H12" i="4"/>
  <c r="G12" i="4"/>
  <c r="F12" i="4"/>
  <c r="G15" i="4"/>
  <c r="F15" i="4"/>
  <c r="H15" i="4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D10" i="4"/>
  <c r="H10" i="4" s="1"/>
  <c r="G10" i="4"/>
  <c r="F2" i="4"/>
  <c r="D14" i="4"/>
  <c r="H14" i="4" s="1"/>
  <c r="F4" i="4"/>
  <c r="F8" i="4"/>
  <c r="G9" i="4"/>
  <c r="H7" i="4"/>
  <c r="F9" i="4"/>
  <c r="F3" i="4"/>
  <c r="G4" i="4"/>
  <c r="F7" i="4"/>
  <c r="G8" i="4"/>
  <c r="F11" i="4"/>
  <c r="H11" i="4"/>
  <c r="C13" i="25"/>
  <c r="D13" i="25" s="1"/>
  <c r="C8" i="25" s="1"/>
  <c r="B5" i="4"/>
  <c r="H20" i="4"/>
  <c r="F20" i="4"/>
  <c r="G20" i="4"/>
  <c r="H31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 l="1"/>
  <c r="H17" i="4" s="1"/>
</calcChain>
</file>

<file path=xl/sharedStrings.xml><?xml version="1.0" encoding="utf-8"?>
<sst xmlns="http://schemas.openxmlformats.org/spreadsheetml/2006/main" count="138" uniqueCount="94">
  <si>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</si>
  <si>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</si>
  <si>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</si>
  <si>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</si>
  <si>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</si>
  <si>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</si>
  <si>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</si>
  <si>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</si>
  <si>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</si>
  <si>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</si>
  <si>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</si>
  <si>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</si>
  <si>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</si>
  <si>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</si>
  <si>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</si>
  <si>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</si>
  <si>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</si>
  <si>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</si>
  <si>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</si>
  <si>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</si>
  <si>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</si>
  <si>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</si>
  <si>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</si>
  <si>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</si>
  <si>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</si>
  <si>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</si>
  <si>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</si>
  <si>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</si>
  <si>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</si>
  <si>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</si>
  <si>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</si>
  <si>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</si>
  <si>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</si>
  <si>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</si>
  <si>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</si>
  <si>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</si>
  <si>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</si>
  <si>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</si>
  <si>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</si>
  <si>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</si>
  <si>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</si>
  <si>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</si>
  <si>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</si>
  <si>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</si>
  <si>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</si>
  <si>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</si>
  <si>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</si>
  <si>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</si>
  <si>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</si>
  <si>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</si>
  <si>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</si>
  <si>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</si>
  <si>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</si>
  <si>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</si>
  <si>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</si>
  <si>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</si>
  <si>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</si>
  <si>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</si>
  <si>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</si>
  <si>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</si>
  <si>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</si>
  <si>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</si>
  <si>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</si>
  <si>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</si>
  <si>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</si>
  <si>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</si>
  <si>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</si>
  <si>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</si>
  <si>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</si>
  <si>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</si>
  <si>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</si>
  <si>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</si>
  <si>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</si>
  <si>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</si>
  <si>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</si>
  <si>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</si>
  <si>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</si>
  <si>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</si>
  <si>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</si>
  <si>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</si>
  <si>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</si>
  <si>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</si>
  <si>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</si>
  <si>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</si>
  <si>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OC-2015</t>
  </si>
  <si>
    <t>10.09.2024</t>
  </si>
  <si>
    <t>IGR-04.04.24</t>
  </si>
  <si>
    <t>IGR-22.02.24</t>
  </si>
  <si>
    <t>IGR-14.12.23</t>
  </si>
  <si>
    <t>IGR-10.11.23</t>
  </si>
  <si>
    <t>IGR-28.11.23</t>
  </si>
  <si>
    <t>IGR-26.09.23</t>
  </si>
  <si>
    <t>IGR-13.09.23</t>
  </si>
  <si>
    <t>IGR-03.12.23 - Rental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</si>
</sst>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C28299-C322-43B5-97E1-741804BE0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138C6E-8F15-4476-9363-3EBA5B527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A200A3-E3AD-46FF-AC38-BDBBB070A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2E1791-11C0-4CC8-ADB0-238E574A2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437D2E1-41A7-446B-BF33-2C8BFC316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C263490-AEC5-4FBB-B6A4-4AE9FFCB51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2CE413C-655E-444B-97CB-8D146A179A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08246E-950E-47DB-A8EA-A19FA302B4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88A202-E658-483E-A92C-6B4851BCF3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B5A5657-C092-4B21-8FB5-52A31A8457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258402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301371-6BA1-4556-ACB5-7B51C41F31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92802" cy="89261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344139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197F40-6EA2-455B-87C8-D9D6437C1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78539" cy="893569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477508</xdr:colOff>
      <xdr:row>45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E73EC1-9B2F-4C40-B075-36FF3CC43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11908" cy="873564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45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E4FCA9-7E22-44ED-93D2-984602484C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62132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CC2891-0C99-463E-9F4D-6D453E7DF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884043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45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75442C-4922-4209-AAD9-18CC283DD8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726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292195.63099999999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321595.63099999999</v>
      </c>
      <c r="D9" s="58" t="s">
        <v>62</v>
      </c>
      <c r="E9" s="59">
        <f>C9/10.764</f>
        <v>29876.963117800075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2015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9</v>
      </c>
      <c r="D13" s="65">
        <f>D12-C13</f>
        <v>91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H12" sqref="H1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4.285156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16000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2700</v>
      </c>
      <c r="D4" s="22"/>
    </row>
    <row r="5" spans="1:5" x14ac:dyDescent="0.25">
      <c r="A5" s="15" t="s">
        <v>15</v>
      </c>
      <c r="B5" s="18"/>
      <c r="C5" s="19">
        <f>C3-C4</f>
        <v>13300</v>
      </c>
      <c r="D5" s="22"/>
    </row>
    <row r="6" spans="1:5" x14ac:dyDescent="0.25">
      <c r="A6" s="15" t="s">
        <v>16</v>
      </c>
      <c r="B6" s="18"/>
      <c r="C6" s="19">
        <f>C4</f>
        <v>2700</v>
      </c>
      <c r="D6" s="22"/>
    </row>
    <row r="7" spans="1:5" x14ac:dyDescent="0.25">
      <c r="A7" s="15" t="s">
        <v>17</v>
      </c>
      <c r="B7" s="23"/>
      <c r="C7" s="24">
        <f>D7-D8</f>
        <v>9</v>
      </c>
      <c r="D7" s="24">
        <v>2024</v>
      </c>
    </row>
    <row r="8" spans="1:5" x14ac:dyDescent="0.25">
      <c r="A8" s="15" t="s">
        <v>18</v>
      </c>
      <c r="B8" s="23"/>
      <c r="C8" s="24">
        <f>C9-C7</f>
        <v>51</v>
      </c>
      <c r="D8" s="24">
        <v>2015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13.5</v>
      </c>
      <c r="D10" s="24"/>
    </row>
    <row r="11" spans="1:5" x14ac:dyDescent="0.25">
      <c r="A11" s="15"/>
      <c r="B11" s="25"/>
      <c r="C11" s="26">
        <f>C10%</f>
        <v>0.13500000000000001</v>
      </c>
      <c r="D11" s="26"/>
    </row>
    <row r="12" spans="1:5" x14ac:dyDescent="0.25">
      <c r="A12" s="15" t="s">
        <v>21</v>
      </c>
      <c r="B12" s="18"/>
      <c r="C12" s="19">
        <f>C6*C11</f>
        <v>364.5</v>
      </c>
      <c r="D12" s="22"/>
    </row>
    <row r="13" spans="1:5" x14ac:dyDescent="0.25">
      <c r="A13" s="15" t="s">
        <v>22</v>
      </c>
      <c r="B13" s="18"/>
      <c r="C13" s="19">
        <f>C6-C12</f>
        <v>2335.5</v>
      </c>
      <c r="D13" s="22"/>
    </row>
    <row r="14" spans="1:5" x14ac:dyDescent="0.25">
      <c r="A14" s="15" t="s">
        <v>15</v>
      </c>
      <c r="B14" s="18"/>
      <c r="C14" s="19">
        <f>C5</f>
        <v>13300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15635.5</v>
      </c>
      <c r="D16" s="22"/>
      <c r="E16" s="22"/>
    </row>
    <row r="17" spans="1:5" x14ac:dyDescent="0.25">
      <c r="B17" s="23"/>
      <c r="C17" s="24"/>
      <c r="D17" s="24"/>
      <c r="E17" s="24"/>
    </row>
    <row r="18" spans="1:5" x14ac:dyDescent="0.25">
      <c r="A18" s="71" t="str">
        <f>E3</f>
        <v>ACA</v>
      </c>
      <c r="B18" s="7"/>
      <c r="C18" s="29">
        <v>770</v>
      </c>
      <c r="D18" s="24"/>
      <c r="E18" s="24"/>
    </row>
    <row r="19" spans="1:5" x14ac:dyDescent="0.25">
      <c r="A19" s="15" t="s">
        <v>73</v>
      </c>
      <c r="B19" s="6"/>
      <c r="C19" s="30">
        <f>C18*C16</f>
        <v>12039335</v>
      </c>
      <c r="D19" s="72"/>
      <c r="E19" s="72"/>
    </row>
    <row r="20" spans="1:5" x14ac:dyDescent="0.25">
      <c r="A20" s="15" t="s">
        <v>24</v>
      </c>
      <c r="C20" s="31">
        <f>C19*98%</f>
        <v>11798548.299999999</v>
      </c>
      <c r="D20" s="30"/>
      <c r="E20" s="65"/>
    </row>
    <row r="21" spans="1:5" x14ac:dyDescent="0.25">
      <c r="A21" s="15" t="s">
        <v>25</v>
      </c>
      <c r="C21" s="31">
        <f>C19*80%</f>
        <v>9631468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2079000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25081.947916666668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S2" sqref="S2:S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9.42578125" bestFit="1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815.28329999999994</v>
      </c>
      <c r="C2" s="4">
        <f t="shared" ref="C2:C16" si="1">B2*1.2</f>
        <v>978.33995999999991</v>
      </c>
      <c r="D2" s="4">
        <f t="shared" ref="D2:D16" si="2">C2*1.2</f>
        <v>1174.0079519999999</v>
      </c>
      <c r="E2" s="5">
        <f t="shared" ref="E2:E16" si="3">R2</f>
        <v>11000000</v>
      </c>
      <c r="F2" s="4">
        <f t="shared" ref="F2:F15" si="4">ROUND((E2/B2),0)</f>
        <v>13492</v>
      </c>
      <c r="G2" s="4">
        <f t="shared" ref="G2:G15" si="5">ROUND((E2/C2),0)</f>
        <v>11244</v>
      </c>
      <c r="H2" s="4">
        <f t="shared" ref="H2:H15" si="6">ROUND((E2/D2),0)</f>
        <v>9370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>90.89*10.764</f>
        <v>978.33995999999991</v>
      </c>
      <c r="Q2">
        <f t="shared" ref="Q2:Q10" si="9">P2/1.2</f>
        <v>815.28329999999994</v>
      </c>
      <c r="R2" s="2">
        <v>11000000</v>
      </c>
      <c r="S2" s="2" t="s">
        <v>86</v>
      </c>
    </row>
    <row r="3" spans="1:19" x14ac:dyDescent="0.25">
      <c r="A3" s="4">
        <v>2</v>
      </c>
      <c r="B3" s="4">
        <f t="shared" si="0"/>
        <v>770.34359999999992</v>
      </c>
      <c r="C3" s="4">
        <f t="shared" si="1"/>
        <v>924.41231999999991</v>
      </c>
      <c r="D3" s="4">
        <f t="shared" si="2"/>
        <v>1109.2947839999999</v>
      </c>
      <c r="E3" s="5">
        <f t="shared" si="3"/>
        <v>11000000</v>
      </c>
      <c r="F3" s="76">
        <f t="shared" si="4"/>
        <v>14279</v>
      </c>
      <c r="G3" s="76">
        <f t="shared" si="5"/>
        <v>11899</v>
      </c>
      <c r="H3" s="76">
        <f t="shared" si="6"/>
        <v>9916</v>
      </c>
      <c r="I3" s="76">
        <f t="shared" si="7"/>
        <v>0</v>
      </c>
      <c r="J3" s="76">
        <f t="shared" si="8"/>
        <v>0</v>
      </c>
      <c r="K3" s="77"/>
      <c r="L3" s="77"/>
      <c r="M3" s="77"/>
      <c r="N3" s="77"/>
      <c r="O3" s="77">
        <v>0</v>
      </c>
      <c r="P3" s="77">
        <f>85.88*10.764</f>
        <v>924.41231999999991</v>
      </c>
      <c r="Q3" s="77">
        <f t="shared" si="9"/>
        <v>770.34359999999992</v>
      </c>
      <c r="R3" s="78">
        <v>11000000</v>
      </c>
      <c r="S3" s="78" t="s">
        <v>86</v>
      </c>
    </row>
    <row r="4" spans="1:19" x14ac:dyDescent="0.25">
      <c r="A4" s="4">
        <v>3</v>
      </c>
      <c r="B4" s="4">
        <f t="shared" si="0"/>
        <v>780.30029999999999</v>
      </c>
      <c r="C4" s="4">
        <f t="shared" si="1"/>
        <v>936.3603599999999</v>
      </c>
      <c r="D4" s="4">
        <f t="shared" si="2"/>
        <v>1123.6324319999999</v>
      </c>
      <c r="E4" s="5">
        <f t="shared" si="3"/>
        <v>11500000</v>
      </c>
      <c r="F4" s="74">
        <f t="shared" si="4"/>
        <v>14738</v>
      </c>
      <c r="G4" s="74">
        <f t="shared" si="5"/>
        <v>12282</v>
      </c>
      <c r="H4" s="74">
        <f t="shared" si="6"/>
        <v>10235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>86.99*10.764</f>
        <v>936.3603599999999</v>
      </c>
      <c r="Q4" s="7">
        <f t="shared" si="9"/>
        <v>780.30029999999999</v>
      </c>
      <c r="R4" s="75">
        <v>11500000</v>
      </c>
      <c r="S4" s="75" t="s">
        <v>87</v>
      </c>
    </row>
    <row r="5" spans="1:19" x14ac:dyDescent="0.25">
      <c r="A5" s="4">
        <v>4</v>
      </c>
      <c r="B5" s="4">
        <f t="shared" si="0"/>
        <v>770.25390000000004</v>
      </c>
      <c r="C5" s="4">
        <f t="shared" si="1"/>
        <v>924.30467999999996</v>
      </c>
      <c r="D5" s="4">
        <f t="shared" si="2"/>
        <v>1109.165616</v>
      </c>
      <c r="E5" s="5">
        <f t="shared" si="3"/>
        <v>11500000</v>
      </c>
      <c r="F5" s="74">
        <f t="shared" si="4"/>
        <v>14930</v>
      </c>
      <c r="G5" s="74">
        <f t="shared" si="5"/>
        <v>12442</v>
      </c>
      <c r="H5" s="74">
        <f t="shared" si="6"/>
        <v>10368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f>85.87*10.764</f>
        <v>924.30467999999996</v>
      </c>
      <c r="Q5" s="7">
        <f t="shared" si="9"/>
        <v>770.25390000000004</v>
      </c>
      <c r="R5" s="75">
        <v>11500000</v>
      </c>
      <c r="S5" s="75" t="s">
        <v>87</v>
      </c>
    </row>
    <row r="6" spans="1:19" x14ac:dyDescent="0.25">
      <c r="A6" s="4">
        <v>5</v>
      </c>
      <c r="B6" s="4">
        <f t="shared" si="0"/>
        <v>815</v>
      </c>
      <c r="C6" s="4">
        <f t="shared" si="1"/>
        <v>978</v>
      </c>
      <c r="D6" s="4">
        <f t="shared" si="2"/>
        <v>1173.5999999999999</v>
      </c>
      <c r="E6" s="5">
        <f t="shared" si="3"/>
        <v>11000000</v>
      </c>
      <c r="F6" s="4">
        <f t="shared" si="4"/>
        <v>13497</v>
      </c>
      <c r="G6" s="4">
        <f t="shared" si="5"/>
        <v>11247</v>
      </c>
      <c r="H6" s="4">
        <f t="shared" si="6"/>
        <v>9373</v>
      </c>
      <c r="I6" s="4">
        <f t="shared" si="7"/>
        <v>0</v>
      </c>
      <c r="J6" s="4">
        <f t="shared" si="8"/>
        <v>0</v>
      </c>
      <c r="O6">
        <v>0</v>
      </c>
      <c r="P6">
        <f t="shared" ref="P6:P10" si="10">O6/1.2</f>
        <v>0</v>
      </c>
      <c r="Q6">
        <v>815</v>
      </c>
      <c r="R6" s="2">
        <v>11000000</v>
      </c>
      <c r="S6" s="2" t="s">
        <v>88</v>
      </c>
    </row>
    <row r="7" spans="1:19" x14ac:dyDescent="0.25">
      <c r="A7" s="4">
        <v>6</v>
      </c>
      <c r="B7" s="4">
        <f t="shared" si="0"/>
        <v>815</v>
      </c>
      <c r="C7" s="4">
        <f t="shared" si="1"/>
        <v>978</v>
      </c>
      <c r="D7" s="4">
        <f t="shared" si="2"/>
        <v>1173.5999999999999</v>
      </c>
      <c r="E7" s="5">
        <f t="shared" si="3"/>
        <v>11500000</v>
      </c>
      <c r="F7" s="4">
        <f t="shared" si="4"/>
        <v>14110</v>
      </c>
      <c r="G7" s="4">
        <f t="shared" si="5"/>
        <v>11759</v>
      </c>
      <c r="H7" s="4">
        <f t="shared" si="6"/>
        <v>9799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v>815</v>
      </c>
      <c r="R7" s="2">
        <v>11500000</v>
      </c>
      <c r="S7" s="2" t="s">
        <v>89</v>
      </c>
    </row>
    <row r="8" spans="1:19" x14ac:dyDescent="0.25">
      <c r="A8" s="4">
        <v>7</v>
      </c>
      <c r="B8" s="4">
        <f t="shared" si="0"/>
        <v>780.30029999999999</v>
      </c>
      <c r="C8" s="4">
        <f t="shared" si="1"/>
        <v>936.3603599999999</v>
      </c>
      <c r="D8" s="4">
        <f t="shared" si="2"/>
        <v>1123.6324319999999</v>
      </c>
      <c r="E8" s="5">
        <f t="shared" si="3"/>
        <v>11000000</v>
      </c>
      <c r="F8" s="4">
        <f t="shared" si="4"/>
        <v>14097</v>
      </c>
      <c r="G8" s="4">
        <f t="shared" si="5"/>
        <v>11748</v>
      </c>
      <c r="H8" s="4">
        <f t="shared" si="6"/>
        <v>9790</v>
      </c>
      <c r="I8" s="4">
        <f t="shared" si="7"/>
        <v>0</v>
      </c>
      <c r="J8" s="4">
        <f t="shared" si="8"/>
        <v>0</v>
      </c>
      <c r="O8">
        <v>0</v>
      </c>
      <c r="P8">
        <f>86.99*10.764</f>
        <v>936.3603599999999</v>
      </c>
      <c r="Q8">
        <f t="shared" ref="Q8:Q9" si="11">P8/1.2</f>
        <v>780.30029999999999</v>
      </c>
      <c r="R8" s="2">
        <v>11000000</v>
      </c>
      <c r="S8" s="2" t="s">
        <v>90</v>
      </c>
    </row>
    <row r="9" spans="1:19" x14ac:dyDescent="0.25">
      <c r="A9" s="4">
        <v>8</v>
      </c>
      <c r="B9" s="4">
        <f t="shared" si="0"/>
        <v>706.11839999999995</v>
      </c>
      <c r="C9" s="4">
        <f t="shared" si="1"/>
        <v>847.3420799999999</v>
      </c>
      <c r="D9" s="4">
        <f t="shared" si="2"/>
        <v>1016.8104959999998</v>
      </c>
      <c r="E9" s="5">
        <f t="shared" si="3"/>
        <v>11500000</v>
      </c>
      <c r="F9" s="74">
        <f t="shared" si="4"/>
        <v>16286</v>
      </c>
      <c r="G9" s="74">
        <f t="shared" si="5"/>
        <v>13572</v>
      </c>
      <c r="H9" s="74">
        <f t="shared" si="6"/>
        <v>11310</v>
      </c>
      <c r="I9" s="74">
        <f t="shared" si="7"/>
        <v>0</v>
      </c>
      <c r="J9" s="74">
        <f t="shared" si="8"/>
        <v>0</v>
      </c>
      <c r="K9" s="7"/>
      <c r="L9" s="7"/>
      <c r="M9" s="7"/>
      <c r="N9" s="7"/>
      <c r="O9" s="7">
        <v>0</v>
      </c>
      <c r="P9" s="7">
        <f>78.72*10.764</f>
        <v>847.3420799999999</v>
      </c>
      <c r="Q9" s="7">
        <f t="shared" si="11"/>
        <v>706.11839999999995</v>
      </c>
      <c r="R9" s="75">
        <v>11500000</v>
      </c>
      <c r="S9" s="75" t="s">
        <v>91</v>
      </c>
    </row>
    <row r="10" spans="1:19" x14ac:dyDescent="0.25">
      <c r="A10" s="4">
        <v>9</v>
      </c>
      <c r="B10" s="4">
        <f t="shared" si="0"/>
        <v>780</v>
      </c>
      <c r="C10" s="4">
        <f t="shared" si="1"/>
        <v>936</v>
      </c>
      <c r="D10" s="4">
        <f t="shared" si="2"/>
        <v>1123.2</v>
      </c>
      <c r="E10" s="5">
        <f t="shared" si="3"/>
        <v>11000000</v>
      </c>
      <c r="F10" s="4">
        <f t="shared" si="4"/>
        <v>14103</v>
      </c>
      <c r="G10" s="4">
        <f t="shared" si="5"/>
        <v>11752</v>
      </c>
      <c r="H10" s="4">
        <f t="shared" si="6"/>
        <v>9793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v>780</v>
      </c>
      <c r="R10" s="2">
        <v>11000000</v>
      </c>
      <c r="S10" s="2" t="s">
        <v>92</v>
      </c>
    </row>
    <row r="11" spans="1:19" x14ac:dyDescent="0.25">
      <c r="A11" s="4">
        <v>10</v>
      </c>
      <c r="B11" s="4">
        <f t="shared" si="0"/>
        <v>780</v>
      </c>
      <c r="C11" s="4">
        <f t="shared" si="1"/>
        <v>936</v>
      </c>
      <c r="D11" s="4">
        <f t="shared" si="2"/>
        <v>1123.2</v>
      </c>
      <c r="E11" s="5">
        <f t="shared" si="3"/>
        <v>53000</v>
      </c>
      <c r="F11" s="4">
        <f t="shared" si="4"/>
        <v>68</v>
      </c>
      <c r="G11" s="4">
        <f t="shared" si="5"/>
        <v>57</v>
      </c>
      <c r="H11" s="4">
        <f t="shared" si="6"/>
        <v>47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2">O11/1.2</f>
        <v>0</v>
      </c>
      <c r="Q11">
        <v>780</v>
      </c>
      <c r="R11" s="2">
        <v>53000</v>
      </c>
      <c r="S11" s="2" t="s">
        <v>93</v>
      </c>
    </row>
    <row r="12" spans="1:19" x14ac:dyDescent="0.25">
      <c r="A12" s="4">
        <v>11</v>
      </c>
      <c r="B12" s="4">
        <f t="shared" si="0"/>
        <v>872.5</v>
      </c>
      <c r="C12" s="4">
        <f t="shared" si="1"/>
        <v>1047</v>
      </c>
      <c r="D12" s="4">
        <f t="shared" si="2"/>
        <v>1256.3999999999999</v>
      </c>
      <c r="E12" s="5">
        <f t="shared" si="3"/>
        <v>22500000</v>
      </c>
      <c r="F12" s="4">
        <f t="shared" ref="F12:F17" si="13">ROUND((E12/B12),0)</f>
        <v>25788</v>
      </c>
      <c r="G12" s="4">
        <f t="shared" ref="G12:G17" si="14">ROUND((E12/C12),0)</f>
        <v>21490</v>
      </c>
      <c r="H12" s="4">
        <f t="shared" ref="H12:H17" si="15">ROUND((E12/D12),0)</f>
        <v>17908</v>
      </c>
      <c r="I12" s="4">
        <f t="shared" ref="I12:I17" si="16">T12</f>
        <v>0</v>
      </c>
      <c r="J12" s="4">
        <f t="shared" ref="J12:J17" si="17">U12</f>
        <v>0</v>
      </c>
      <c r="O12">
        <v>0</v>
      </c>
      <c r="P12">
        <v>1047</v>
      </c>
      <c r="Q12">
        <f t="shared" ref="Q12:Q17" si="18">P12/1.2</f>
        <v>872.5</v>
      </c>
      <c r="R12" s="2">
        <v>22500000</v>
      </c>
      <c r="S12" s="2"/>
    </row>
    <row r="13" spans="1:19" x14ac:dyDescent="0.25">
      <c r="A13" s="4">
        <v>12</v>
      </c>
      <c r="B13" s="4">
        <f t="shared" si="0"/>
        <v>820</v>
      </c>
      <c r="C13" s="4">
        <f t="shared" si="1"/>
        <v>984</v>
      </c>
      <c r="D13" s="4">
        <f t="shared" si="2"/>
        <v>1180.8</v>
      </c>
      <c r="E13" s="5">
        <f t="shared" si="3"/>
        <v>23000000</v>
      </c>
      <c r="F13" s="4">
        <f t="shared" si="13"/>
        <v>28049</v>
      </c>
      <c r="G13" s="4">
        <f t="shared" si="14"/>
        <v>23374</v>
      </c>
      <c r="H13" s="4">
        <f t="shared" si="15"/>
        <v>19478</v>
      </c>
      <c r="I13" s="4">
        <f t="shared" si="16"/>
        <v>0</v>
      </c>
      <c r="J13" s="4">
        <f t="shared" si="17"/>
        <v>0</v>
      </c>
      <c r="O13">
        <v>0</v>
      </c>
      <c r="P13">
        <f t="shared" ref="P13:P17" si="19">O13/1.2</f>
        <v>0</v>
      </c>
      <c r="Q13">
        <v>820</v>
      </c>
      <c r="R13" s="2">
        <v>23000000</v>
      </c>
      <c r="S13" s="2"/>
    </row>
    <row r="14" spans="1:19" x14ac:dyDescent="0.25">
      <c r="A14" s="4">
        <v>13</v>
      </c>
      <c r="B14" s="4">
        <f t="shared" si="0"/>
        <v>650</v>
      </c>
      <c r="C14" s="4">
        <f t="shared" si="1"/>
        <v>780</v>
      </c>
      <c r="D14" s="4">
        <f t="shared" si="2"/>
        <v>936</v>
      </c>
      <c r="E14" s="5">
        <f t="shared" si="3"/>
        <v>18600000</v>
      </c>
      <c r="F14" s="4">
        <f t="shared" si="13"/>
        <v>28615</v>
      </c>
      <c r="G14" s="4">
        <f t="shared" si="14"/>
        <v>23846</v>
      </c>
      <c r="H14" s="4">
        <f t="shared" si="15"/>
        <v>19872</v>
      </c>
      <c r="I14" s="4">
        <f t="shared" si="16"/>
        <v>0</v>
      </c>
      <c r="J14" s="4">
        <f t="shared" si="17"/>
        <v>0</v>
      </c>
      <c r="O14">
        <v>0</v>
      </c>
      <c r="P14">
        <f t="shared" si="19"/>
        <v>0</v>
      </c>
      <c r="Q14">
        <v>650</v>
      </c>
      <c r="R14" s="2">
        <v>18600000</v>
      </c>
      <c r="S14" s="2"/>
    </row>
    <row r="15" spans="1:19" x14ac:dyDescent="0.25">
      <c r="A15" s="4">
        <v>14</v>
      </c>
      <c r="B15" s="4">
        <f t="shared" si="0"/>
        <v>652</v>
      </c>
      <c r="C15" s="4">
        <f t="shared" si="1"/>
        <v>782.4</v>
      </c>
      <c r="D15" s="4">
        <f t="shared" si="2"/>
        <v>938.87999999999988</v>
      </c>
      <c r="E15" s="5">
        <f t="shared" si="3"/>
        <v>18700000</v>
      </c>
      <c r="F15" s="4">
        <f t="shared" si="13"/>
        <v>28681</v>
      </c>
      <c r="G15" s="4">
        <f t="shared" si="14"/>
        <v>23901</v>
      </c>
      <c r="H15" s="4">
        <f t="shared" si="15"/>
        <v>19917</v>
      </c>
      <c r="I15" s="4">
        <f t="shared" si="16"/>
        <v>0</v>
      </c>
      <c r="J15" s="4">
        <f t="shared" si="17"/>
        <v>0</v>
      </c>
      <c r="O15">
        <v>0</v>
      </c>
      <c r="P15">
        <f t="shared" si="19"/>
        <v>0</v>
      </c>
      <c r="Q15">
        <v>652</v>
      </c>
      <c r="R15" s="2">
        <v>18700000</v>
      </c>
      <c r="S15" s="2"/>
    </row>
    <row r="16" spans="1:19" x14ac:dyDescent="0.25">
      <c r="A16" s="4">
        <v>15</v>
      </c>
      <c r="B16" s="4">
        <f t="shared" si="0"/>
        <v>800</v>
      </c>
      <c r="C16" s="4">
        <f t="shared" si="1"/>
        <v>960</v>
      </c>
      <c r="D16" s="4">
        <f t="shared" si="2"/>
        <v>1152</v>
      </c>
      <c r="E16" s="5">
        <f t="shared" si="3"/>
        <v>20500000</v>
      </c>
      <c r="F16" s="4">
        <f t="shared" si="13"/>
        <v>25625</v>
      </c>
      <c r="G16" s="4">
        <f t="shared" si="14"/>
        <v>21354</v>
      </c>
      <c r="H16" s="4">
        <f t="shared" si="15"/>
        <v>17795</v>
      </c>
      <c r="I16" s="4">
        <f t="shared" si="16"/>
        <v>0</v>
      </c>
      <c r="J16" s="4">
        <f t="shared" si="17"/>
        <v>0</v>
      </c>
      <c r="O16">
        <v>0</v>
      </c>
      <c r="P16">
        <f t="shared" si="19"/>
        <v>0</v>
      </c>
      <c r="Q16">
        <v>800</v>
      </c>
      <c r="R16" s="2">
        <v>20500000</v>
      </c>
      <c r="S16" s="2"/>
    </row>
    <row r="17" spans="1:19" x14ac:dyDescent="0.25">
      <c r="A17" s="4">
        <v>16</v>
      </c>
      <c r="B17" s="4">
        <f t="shared" ref="B17:B21" si="20">Q17</f>
        <v>785</v>
      </c>
      <c r="C17" s="4">
        <f t="shared" ref="C17:C21" si="21">B17*1.2</f>
        <v>942</v>
      </c>
      <c r="D17" s="4">
        <f t="shared" ref="D17:D21" si="22">C17*1.2</f>
        <v>1130.3999999999999</v>
      </c>
      <c r="E17" s="5">
        <f t="shared" ref="E17:E21" si="23">R17</f>
        <v>25000000</v>
      </c>
      <c r="F17" s="4">
        <f t="shared" si="13"/>
        <v>31847</v>
      </c>
      <c r="G17" s="4">
        <f t="shared" si="14"/>
        <v>26539</v>
      </c>
      <c r="H17" s="4">
        <f t="shared" si="15"/>
        <v>22116</v>
      </c>
      <c r="I17" s="4">
        <f t="shared" si="16"/>
        <v>0</v>
      </c>
      <c r="J17" s="4">
        <f t="shared" si="17"/>
        <v>0</v>
      </c>
      <c r="O17">
        <v>0</v>
      </c>
      <c r="P17">
        <f t="shared" si="19"/>
        <v>0</v>
      </c>
      <c r="Q17">
        <v>785</v>
      </c>
      <c r="R17" s="2">
        <v>25000000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24">ROUND((E18/B18),0)</f>
        <v>#DIV/0!</v>
      </c>
      <c r="G18" s="4" t="e">
        <f t="shared" ref="G18:G21" si="25">ROUND((E18/C18),0)</f>
        <v>#DIV/0!</v>
      </c>
      <c r="H18" s="4" t="e">
        <f t="shared" ref="H18:H21" si="26">ROUND((E18/D18),0)</f>
        <v>#DIV/0!</v>
      </c>
      <c r="I18" s="4">
        <f t="shared" ref="I18:J21" si="27">T18</f>
        <v>0</v>
      </c>
      <c r="J18" s="4">
        <f t="shared" si="27"/>
        <v>0</v>
      </c>
      <c r="O18">
        <v>0</v>
      </c>
      <c r="P18">
        <f t="shared" ref="P18" si="28">O18/1.2</f>
        <v>0</v>
      </c>
      <c r="Q18">
        <f t="shared" ref="Q18:Q21" si="29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24"/>
        <v>#DIV/0!</v>
      </c>
      <c r="G19" s="4" t="e">
        <f t="shared" si="25"/>
        <v>#DIV/0!</v>
      </c>
      <c r="H19" s="4" t="e">
        <f t="shared" si="26"/>
        <v>#DIV/0!</v>
      </c>
      <c r="I19" s="4">
        <f t="shared" si="27"/>
        <v>0</v>
      </c>
      <c r="J19" s="4">
        <f t="shared" si="27"/>
        <v>0</v>
      </c>
      <c r="O19">
        <v>0</v>
      </c>
      <c r="P19">
        <f>O19/1.2</f>
        <v>0</v>
      </c>
      <c r="Q19">
        <f t="shared" si="29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0">Q20</f>
        <v>0</v>
      </c>
      <c r="C20" s="4">
        <f t="shared" ref="C20" si="31">B20*1.2</f>
        <v>0</v>
      </c>
      <c r="D20" s="4">
        <f t="shared" ref="D20" si="32">C20*1.2</f>
        <v>0</v>
      </c>
      <c r="E20" s="5">
        <f t="shared" ref="E20" si="33">R20</f>
        <v>0</v>
      </c>
      <c r="F20" s="4" t="e">
        <f t="shared" ref="F20" si="34">ROUND((E20/B20),0)</f>
        <v>#DIV/0!</v>
      </c>
      <c r="G20" s="4" t="e">
        <f t="shared" ref="G20" si="35">ROUND((E20/C20),0)</f>
        <v>#DIV/0!</v>
      </c>
      <c r="H20" s="4" t="e">
        <f t="shared" ref="H20" si="36">ROUND((E20/D20),0)</f>
        <v>#DIV/0!</v>
      </c>
      <c r="I20" s="4">
        <f t="shared" ref="I20" si="37">T20</f>
        <v>0</v>
      </c>
      <c r="J20" s="4">
        <f t="shared" ref="J20" si="38">U20</f>
        <v>0</v>
      </c>
      <c r="O20">
        <v>0</v>
      </c>
      <c r="P20">
        <f t="shared" ref="P20" si="39">O20/1.2</f>
        <v>0</v>
      </c>
      <c r="Q20">
        <f t="shared" ref="Q20" si="40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24"/>
        <v>#DIV/0!</v>
      </c>
      <c r="G21" s="4" t="e">
        <f t="shared" si="25"/>
        <v>#DIV/0!</v>
      </c>
      <c r="H21" s="4" t="e">
        <f t="shared" si="26"/>
        <v>#DIV/0!</v>
      </c>
      <c r="I21" s="4">
        <f t="shared" si="27"/>
        <v>0</v>
      </c>
      <c r="J21" s="4">
        <f t="shared" si="27"/>
        <v>0</v>
      </c>
      <c r="O21">
        <v>0</v>
      </c>
      <c r="P21">
        <f>O21/1.2</f>
        <v>0</v>
      </c>
      <c r="Q21">
        <f t="shared" si="29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84</v>
      </c>
    </row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85</v>
      </c>
      <c r="F28" s="52" t="s">
        <v>83</v>
      </c>
      <c r="G28" s="52">
        <v>770</v>
      </c>
    </row>
    <row r="29" spans="1:19" s="10" customFormat="1" x14ac:dyDescent="0.25">
      <c r="C29" s="67" t="s">
        <v>1</v>
      </c>
      <c r="D29" s="67">
        <v>11000000</v>
      </c>
      <c r="F29" s="52" t="s">
        <v>71</v>
      </c>
      <c r="G29" s="52">
        <v>924</v>
      </c>
      <c r="H29" s="10">
        <f>G29/G28</f>
        <v>1.2</v>
      </c>
    </row>
    <row r="30" spans="1:19" s="10" customFormat="1" x14ac:dyDescent="0.25">
      <c r="F30" s="52" t="s">
        <v>72</v>
      </c>
      <c r="G30" s="52">
        <v>15600</v>
      </c>
    </row>
    <row r="31" spans="1:19" s="10" customFormat="1" x14ac:dyDescent="0.25">
      <c r="C31" s="70"/>
      <c r="D31" s="70"/>
      <c r="F31" s="70" t="s">
        <v>73</v>
      </c>
      <c r="G31" s="70">
        <f>G28*G30</f>
        <v>12012000</v>
      </c>
      <c r="H31" s="10">
        <f>G31/D29</f>
        <v>1.0920000000000001</v>
      </c>
    </row>
    <row r="32" spans="1:19" s="10" customFormat="1" x14ac:dyDescent="0.25">
      <c r="C32" s="70"/>
      <c r="D32" s="70"/>
      <c r="F32" s="70" t="s">
        <v>24</v>
      </c>
      <c r="G32" s="70">
        <f>G31*98%</f>
        <v>11771760</v>
      </c>
    </row>
    <row r="33" spans="3:7" s="10" customFormat="1" x14ac:dyDescent="0.25">
      <c r="C33" s="70"/>
      <c r="D33" s="70"/>
      <c r="F33" s="70" t="s">
        <v>25</v>
      </c>
      <c r="G33" s="70">
        <f>G31*80%</f>
        <v>9609600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B74624-5A8A-453F-BEA4-F2BE1341525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DB116-50E9-4E54-9562-FF6FEE9A94A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FBA65-534D-4D7B-B97A-C79BB6EDD46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BD2AE-15DD-4A9F-9EB8-49361D070E3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EE444-94C3-46A8-A491-194BDB06B6E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41791-A79E-47D8-87A4-3B856B1BFCE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2024-09-25T07:31:50Z</dcterms:modified>
</cp:coreProperties>
</file>