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SBI\SME Goregaon (E)\Rahul Gupta\"/>
    </mc:Choice>
  </mc:AlternateContent>
  <xr:revisionPtr revIDLastSave="0" documentId="13_ncr:1_{E7540532-9066-4BB6-AB63-D0351AB4BFEC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H24" i="4" l="1"/>
  <c r="P13" i="4" l="1"/>
  <c r="O20" i="4"/>
  <c r="O34" i="4" l="1"/>
  <c r="O33" i="4"/>
  <c r="O32" i="4"/>
  <c r="O30" i="4"/>
  <c r="Q9" i="4" l="1"/>
  <c r="H23" i="4"/>
  <c r="H25" i="4" s="1"/>
  <c r="U5" i="4"/>
  <c r="T5" i="4"/>
  <c r="J21" i="4"/>
  <c r="Q12" i="4" l="1"/>
  <c r="P11" i="4"/>
  <c r="Q10" i="4"/>
  <c r="P9" i="4"/>
  <c r="P8" i="4"/>
  <c r="P7" i="4"/>
  <c r="Q6" i="4"/>
  <c r="P5" i="4"/>
  <c r="P4" i="4"/>
  <c r="P3" i="4"/>
  <c r="Q3" i="4" s="1"/>
  <c r="Q2" i="4"/>
  <c r="P2" i="4"/>
  <c r="C14" i="4"/>
  <c r="C15" i="4"/>
  <c r="Q13" i="4" l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C13" i="4" s="1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<sst xmlns="http://schemas.openxmlformats.org/spreadsheetml/2006/main" count="34" uniqueCount="31">
  <si>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</si>
  <si>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</si>
  <si>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</si>
  <si>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</si>
  <si>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</si>
  <si>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</si>
  <si>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</si>
  <si>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</si>
  <si>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</si>
  <si>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</si>
  <si>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</si>
  <si>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</si>
  <si>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</si>
  <si>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Gala No. 49, 3rd Floor, Wing - B, Pravasi Industrial Estate CHSL, VIshweswar Nagar, Off Aarey Road, Goregaon East, MUmbai,</t>
  </si>
  <si>
    <t>bua</t>
  </si>
  <si>
    <t>sbua</t>
  </si>
  <si>
    <t>rate on bua</t>
  </si>
  <si>
    <t>fmv</t>
  </si>
  <si>
    <t>05.03.24</t>
  </si>
  <si>
    <t>10.03.23</t>
  </si>
  <si>
    <t>22..02.23</t>
  </si>
  <si>
    <t>22.02.23</t>
  </si>
  <si>
    <t>18.01.23</t>
  </si>
  <si>
    <t>previous report  = 2023</t>
  </si>
  <si>
    <t>previou sreport - 1977 yoc</t>
  </si>
  <si>
    <t>required 1.22 to 1.25 cr</t>
  </si>
  <si>
    <t>mca</t>
  </si>
  <si>
    <t>loft</t>
  </si>
  <si>
    <t>weightage remark</t>
  </si>
  <si>
    <t>08.09.20</t>
  </si>
  <si>
    <t>interior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</si>
</sst>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6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u/>
      <sz val="11"/>
      <name val="Calibri"/>
      <family val="2"/>
      <scheme val="minor"/>
    </font>
    <font>
      <sz val="1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9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9" fontId="0" fillId="0" borderId="0" xfId="0" applyNumberFormat="1"/>
    <xf numFmtId="0" fontId="1" fillId="2" borderId="0" xfId="0" applyFont="1" applyFill="1"/>
    <xf numFmtId="0" fontId="4" fillId="0" borderId="0" xfId="0" applyFont="1"/>
    <xf numFmtId="0" fontId="5" fillId="0" borderId="0" xfId="0" applyFo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624783</xdr:colOff>
      <xdr:row>21</xdr:row>
      <xdr:rowOff>183172</xdr:rowOff>
    </xdr:from>
    <xdr:to>
      <xdr:col>24</xdr:col>
      <xdr:colOff>490904</xdr:colOff>
      <xdr:row>39</xdr:row>
      <xdr:rowOff>58615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B541179-7F71-4050-8939-9A28AE9E2C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032302" y="4755172"/>
          <a:ext cx="6511640" cy="3304443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44</xdr:row>
      <xdr:rowOff>0</xdr:rowOff>
    </xdr:from>
    <xdr:to>
      <xdr:col>26</xdr:col>
      <xdr:colOff>516809</xdr:colOff>
      <xdr:row>63</xdr:row>
      <xdr:rowOff>152926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0B274FC-85FA-4D36-9E75-112D7FF7BA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660423" y="8382000"/>
          <a:ext cx="7125694" cy="3772426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277455</xdr:colOff>
      <xdr:row>45</xdr:row>
      <xdr:rowOff>134539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4319E32-E0B1-437C-934E-BBC7733258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11855" cy="8516539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572771</xdr:colOff>
      <xdr:row>46</xdr:row>
      <xdr:rowOff>77407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C2FBF1B-7939-4577-8E40-287C61DEF5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9107171" cy="8649907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15</xdr:col>
      <xdr:colOff>267928</xdr:colOff>
      <xdr:row>44</xdr:row>
      <xdr:rowOff>20169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57C8C25-5546-47E5-B40D-8CEB4F4E8C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381000"/>
          <a:ext cx="8802328" cy="8021169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409575</xdr:colOff>
      <xdr:row>43</xdr:row>
      <xdr:rowOff>142875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6048E96-314E-4ECF-877D-CD63E9D257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087975" cy="81438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342900</xdr:colOff>
      <xdr:row>0</xdr:row>
      <xdr:rowOff>0</xdr:rowOff>
    </xdr:from>
    <xdr:to>
      <xdr:col>16</xdr:col>
      <xdr:colOff>210808</xdr:colOff>
      <xdr:row>46</xdr:row>
      <xdr:rowOff>67870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4DA4072-F91D-4393-818B-2A08DA32A7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2500" y="0"/>
          <a:ext cx="9011908" cy="856417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429876</xdr:colOff>
      <xdr:row>51</xdr:row>
      <xdr:rowOff>29775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B21521D-CB15-4B7D-98FB-A2F741633F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964276" cy="860227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13</xdr:col>
      <xdr:colOff>401212</xdr:colOff>
      <xdr:row>46</xdr:row>
      <xdr:rowOff>48828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18682BE-1D23-4A02-A66D-49A0B3A75E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326012" cy="862132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400050</xdr:colOff>
      <xdr:row>51</xdr:row>
      <xdr:rowOff>57150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B23C677-E4BA-4050-852A-A627C33DE1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78450" cy="924877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29</xdr:col>
      <xdr:colOff>400050</xdr:colOff>
      <xdr:row>55</xdr:row>
      <xdr:rowOff>133350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478DD52-413F-4F56-84A8-47800CB00C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8078450" cy="927735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35</xdr:col>
      <xdr:colOff>400050</xdr:colOff>
      <xdr:row>48</xdr:row>
      <xdr:rowOff>104775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680D8E4-EFF3-4D3B-BFC6-7CF88B1011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8078450" cy="924877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400050</xdr:colOff>
      <xdr:row>49</xdr:row>
      <xdr:rowOff>104775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03B60C8-1891-4F63-8CA5-9A51A14E3F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78450" cy="924877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400050</xdr:colOff>
      <xdr:row>53</xdr:row>
      <xdr:rowOff>133350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145E61A-46C4-460C-83D6-5353417FD8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78450" cy="100393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9"/>
  <sheetViews>
    <sheetView tabSelected="1" topLeftCell="D1" zoomScale="130" zoomScaleNormal="130" workbookViewId="0">
      <selection activeCell="H23" sqref="H23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8.42578125" customWidth="1"/>
  </cols>
  <sheetData>
    <row r="1" spans="1:21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1" x14ac:dyDescent="0.25">
      <c r="A2" s="4">
        <f t="shared" ref="A2:A15" si="0">N2</f>
        <v>0</v>
      </c>
      <c r="B2" s="4">
        <f t="shared" ref="B2:B15" si="1">Q2</f>
        <v>385.41666666666669</v>
      </c>
      <c r="C2" s="4">
        <f>B2*1.2</f>
        <v>462.5</v>
      </c>
      <c r="D2" s="4">
        <f t="shared" ref="D2:D13" si="2">C2*1.2</f>
        <v>555</v>
      </c>
      <c r="E2" s="5">
        <f t="shared" ref="E2:E13" si="3">R2</f>
        <v>13000000</v>
      </c>
      <c r="F2" s="10">
        <f t="shared" ref="F2:F13" si="4">ROUND((E2/B2),0)</f>
        <v>33730</v>
      </c>
      <c r="G2" s="16">
        <f t="shared" ref="G2:G13" si="5">ROUND((E2/C2),0)</f>
        <v>28108</v>
      </c>
      <c r="H2" s="10">
        <f t="shared" ref="H2:H13" si="6">ROUND((E2/D2),0)</f>
        <v>23423</v>
      </c>
      <c r="I2" s="4" t="e">
        <f>#REF!</f>
        <v>#REF!</v>
      </c>
      <c r="J2" s="4">
        <f t="shared" ref="J2:J13" si="7">S2</f>
        <v>0</v>
      </c>
      <c r="O2">
        <v>555</v>
      </c>
      <c r="P2">
        <f t="shared" ref="P2:P11" si="8">O2/1.2</f>
        <v>462.5</v>
      </c>
      <c r="Q2">
        <f t="shared" ref="Q2:Q12" si="9">P2/1.2</f>
        <v>385.41666666666669</v>
      </c>
      <c r="R2" s="2">
        <v>13000000</v>
      </c>
      <c r="S2" s="8"/>
      <c r="T2" s="8"/>
    </row>
    <row r="3" spans="1:21" x14ac:dyDescent="0.25">
      <c r="A3" s="4">
        <f t="shared" si="0"/>
        <v>0</v>
      </c>
      <c r="B3" s="4">
        <f t="shared" si="1"/>
        <v>1215.2777777777781</v>
      </c>
      <c r="C3" s="4">
        <f t="shared" ref="C3:C15" si="10">B3*1.2</f>
        <v>1458.3333333333337</v>
      </c>
      <c r="D3" s="4">
        <f t="shared" si="2"/>
        <v>1750.0000000000005</v>
      </c>
      <c r="E3" s="5">
        <f t="shared" si="3"/>
        <v>25500000</v>
      </c>
      <c r="F3" s="10">
        <f t="shared" si="4"/>
        <v>20983</v>
      </c>
      <c r="G3" s="10">
        <f t="shared" si="5"/>
        <v>17486</v>
      </c>
      <c r="H3" s="10">
        <f t="shared" si="6"/>
        <v>14571</v>
      </c>
      <c r="I3" s="4" t="e">
        <f>#REF!</f>
        <v>#REF!</v>
      </c>
      <c r="J3" s="4">
        <f t="shared" si="7"/>
        <v>0</v>
      </c>
      <c r="O3">
        <v>1750</v>
      </c>
      <c r="P3">
        <f t="shared" si="8"/>
        <v>1458.3333333333335</v>
      </c>
      <c r="Q3">
        <f t="shared" si="9"/>
        <v>1215.2777777777781</v>
      </c>
      <c r="R3" s="2">
        <v>25500000</v>
      </c>
      <c r="S3" s="8"/>
      <c r="T3" s="8"/>
    </row>
    <row r="4" spans="1:21" x14ac:dyDescent="0.25">
      <c r="A4" s="4">
        <f t="shared" si="0"/>
        <v>0</v>
      </c>
      <c r="B4" s="4">
        <f t="shared" si="1"/>
        <v>800</v>
      </c>
      <c r="C4" s="4">
        <f t="shared" si="10"/>
        <v>960</v>
      </c>
      <c r="D4" s="4">
        <f t="shared" si="2"/>
        <v>1152</v>
      </c>
      <c r="E4" s="5">
        <f t="shared" si="3"/>
        <v>16000000</v>
      </c>
      <c r="F4" s="10">
        <f t="shared" si="4"/>
        <v>20000</v>
      </c>
      <c r="G4" s="10">
        <f t="shared" si="5"/>
        <v>16667</v>
      </c>
      <c r="H4" s="10">
        <f t="shared" si="6"/>
        <v>13889</v>
      </c>
      <c r="I4" s="4" t="e">
        <f>#REF!</f>
        <v>#REF!</v>
      </c>
      <c r="J4" s="4">
        <f t="shared" si="7"/>
        <v>0</v>
      </c>
      <c r="O4">
        <v>0</v>
      </c>
      <c r="P4">
        <f t="shared" si="8"/>
        <v>0</v>
      </c>
      <c r="Q4">
        <v>800</v>
      </c>
      <c r="R4" s="2">
        <v>16000000</v>
      </c>
      <c r="S4" s="8"/>
      <c r="T4" s="8"/>
    </row>
    <row r="5" spans="1:21" x14ac:dyDescent="0.25">
      <c r="A5" s="4">
        <f t="shared" si="0"/>
        <v>0</v>
      </c>
      <c r="B5" s="4">
        <f t="shared" si="1"/>
        <v>632</v>
      </c>
      <c r="C5" s="4">
        <f t="shared" si="10"/>
        <v>758.4</v>
      </c>
      <c r="D5" s="4">
        <f t="shared" si="2"/>
        <v>910.07999999999993</v>
      </c>
      <c r="E5" s="5">
        <f t="shared" si="3"/>
        <v>9600000</v>
      </c>
      <c r="F5" s="10">
        <f t="shared" si="4"/>
        <v>15190</v>
      </c>
      <c r="G5" s="10">
        <f t="shared" si="5"/>
        <v>12658</v>
      </c>
      <c r="H5" s="10">
        <f t="shared" si="6"/>
        <v>10549</v>
      </c>
      <c r="I5" s="4" t="e">
        <f>#REF!</f>
        <v>#REF!</v>
      </c>
      <c r="J5" s="4" t="str">
        <f t="shared" si="7"/>
        <v>05.03.24</v>
      </c>
      <c r="O5">
        <v>0</v>
      </c>
      <c r="P5">
        <f t="shared" si="8"/>
        <v>0</v>
      </c>
      <c r="Q5">
        <v>632</v>
      </c>
      <c r="R5" s="2">
        <v>9600000</v>
      </c>
      <c r="S5" s="8" t="s">
        <v>18</v>
      </c>
      <c r="T5" s="8">
        <f>70.48*10.764</f>
        <v>758.64671999999996</v>
      </c>
      <c r="U5">
        <f>T5/Q5</f>
        <v>1.2003903797468354</v>
      </c>
    </row>
    <row r="6" spans="1:21" x14ac:dyDescent="0.25">
      <c r="A6" s="4">
        <f t="shared" si="0"/>
        <v>0</v>
      </c>
      <c r="B6" s="4">
        <f t="shared" si="1"/>
        <v>1034.1666666666667</v>
      </c>
      <c r="C6" s="4">
        <f t="shared" si="10"/>
        <v>1241</v>
      </c>
      <c r="D6" s="4">
        <f t="shared" si="2"/>
        <v>1489.2</v>
      </c>
      <c r="E6" s="5">
        <f t="shared" si="3"/>
        <v>14100000</v>
      </c>
      <c r="F6" s="10">
        <f t="shared" si="4"/>
        <v>13634</v>
      </c>
      <c r="G6" s="10">
        <f t="shared" si="5"/>
        <v>11362</v>
      </c>
      <c r="H6" s="10">
        <f t="shared" si="6"/>
        <v>9468</v>
      </c>
      <c r="I6" s="4" t="e">
        <f>#REF!</f>
        <v>#REF!</v>
      </c>
      <c r="J6" s="4" t="str">
        <f t="shared" si="7"/>
        <v>10.03.23</v>
      </c>
      <c r="O6">
        <v>0</v>
      </c>
      <c r="P6">
        <v>1241</v>
      </c>
      <c r="Q6">
        <f t="shared" si="9"/>
        <v>1034.1666666666667</v>
      </c>
      <c r="R6" s="2">
        <v>14100000</v>
      </c>
      <c r="S6" s="8" t="s">
        <v>19</v>
      </c>
      <c r="T6" s="8"/>
    </row>
    <row r="7" spans="1:21" x14ac:dyDescent="0.25">
      <c r="A7" s="4">
        <f t="shared" si="0"/>
        <v>0</v>
      </c>
      <c r="B7" s="4">
        <f t="shared" si="1"/>
        <v>1237</v>
      </c>
      <c r="C7" s="4">
        <f t="shared" si="10"/>
        <v>1484.3999999999999</v>
      </c>
      <c r="D7" s="4">
        <f t="shared" si="2"/>
        <v>1781.2799999999997</v>
      </c>
      <c r="E7" s="5">
        <f t="shared" si="3"/>
        <v>18500000</v>
      </c>
      <c r="F7" s="10">
        <f t="shared" si="4"/>
        <v>14956</v>
      </c>
      <c r="G7" s="10">
        <f t="shared" si="5"/>
        <v>12463</v>
      </c>
      <c r="H7" s="10">
        <f t="shared" si="6"/>
        <v>10386</v>
      </c>
      <c r="I7" s="4" t="e">
        <f>#REF!</f>
        <v>#REF!</v>
      </c>
      <c r="J7" s="4" t="str">
        <f t="shared" si="7"/>
        <v>22..02.23</v>
      </c>
      <c r="O7">
        <v>0</v>
      </c>
      <c r="P7">
        <f t="shared" si="8"/>
        <v>0</v>
      </c>
      <c r="Q7">
        <v>1237</v>
      </c>
      <c r="R7" s="2">
        <v>18500000</v>
      </c>
      <c r="S7" s="8" t="s">
        <v>20</v>
      </c>
      <c r="T7" s="8"/>
    </row>
    <row r="8" spans="1:21" x14ac:dyDescent="0.25">
      <c r="A8" s="4">
        <f t="shared" si="0"/>
        <v>0</v>
      </c>
      <c r="B8" s="4">
        <f t="shared" si="1"/>
        <v>1235</v>
      </c>
      <c r="C8" s="4">
        <f t="shared" si="10"/>
        <v>1482</v>
      </c>
      <c r="D8" s="4">
        <f t="shared" si="2"/>
        <v>1778.3999999999999</v>
      </c>
      <c r="E8" s="5">
        <f t="shared" si="3"/>
        <v>18500000</v>
      </c>
      <c r="F8" s="10">
        <f t="shared" si="4"/>
        <v>14980</v>
      </c>
      <c r="G8" s="10">
        <f t="shared" si="5"/>
        <v>12483</v>
      </c>
      <c r="H8" s="10">
        <f t="shared" si="6"/>
        <v>10403</v>
      </c>
      <c r="I8" s="4" t="e">
        <f>#REF!</f>
        <v>#REF!</v>
      </c>
      <c r="J8" s="4" t="str">
        <f t="shared" si="7"/>
        <v>22.02.23</v>
      </c>
      <c r="O8">
        <v>0</v>
      </c>
      <c r="P8">
        <f t="shared" si="8"/>
        <v>0</v>
      </c>
      <c r="Q8">
        <v>1235</v>
      </c>
      <c r="R8" s="2">
        <v>18500000</v>
      </c>
      <c r="S8" s="8" t="s">
        <v>21</v>
      </c>
      <c r="T8" s="8"/>
    </row>
    <row r="9" spans="1:21" x14ac:dyDescent="0.25">
      <c r="A9" s="4">
        <f t="shared" si="0"/>
        <v>0</v>
      </c>
      <c r="B9" s="4">
        <f t="shared" si="1"/>
        <v>1225.4813999999999</v>
      </c>
      <c r="C9" s="4">
        <f t="shared" si="10"/>
        <v>1470.5776799999999</v>
      </c>
      <c r="D9" s="4">
        <f t="shared" si="2"/>
        <v>1764.6932159999999</v>
      </c>
      <c r="E9" s="5">
        <f t="shared" si="3"/>
        <v>15500000</v>
      </c>
      <c r="F9" s="10">
        <f t="shared" si="4"/>
        <v>12648</v>
      </c>
      <c r="G9" s="10">
        <f t="shared" si="5"/>
        <v>10540</v>
      </c>
      <c r="H9" s="10">
        <f t="shared" si="6"/>
        <v>8783</v>
      </c>
      <c r="I9" s="4" t="e">
        <f>#REF!</f>
        <v>#REF!</v>
      </c>
      <c r="J9" s="4" t="str">
        <f t="shared" si="7"/>
        <v>18.01.23</v>
      </c>
      <c r="O9">
        <v>0</v>
      </c>
      <c r="P9">
        <f t="shared" si="8"/>
        <v>0</v>
      </c>
      <c r="Q9">
        <f>113.85*10.764</f>
        <v>1225.4813999999999</v>
      </c>
      <c r="R9" s="2">
        <v>15500000</v>
      </c>
      <c r="S9" s="8" t="s">
        <v>22</v>
      </c>
      <c r="T9" s="8"/>
    </row>
    <row r="10" spans="1:21" x14ac:dyDescent="0.25">
      <c r="A10" s="4">
        <f t="shared" si="0"/>
        <v>0</v>
      </c>
      <c r="B10" s="4">
        <f t="shared" si="1"/>
        <v>1136.6666666666667</v>
      </c>
      <c r="C10" s="4">
        <f t="shared" si="10"/>
        <v>1364</v>
      </c>
      <c r="D10" s="4">
        <f t="shared" si="2"/>
        <v>1636.8</v>
      </c>
      <c r="E10" s="5">
        <f t="shared" si="3"/>
        <v>27100000</v>
      </c>
      <c r="F10" s="10">
        <f t="shared" si="4"/>
        <v>23842</v>
      </c>
      <c r="G10" s="10">
        <f t="shared" si="5"/>
        <v>19868</v>
      </c>
      <c r="H10" s="10">
        <f t="shared" si="6"/>
        <v>16557</v>
      </c>
      <c r="I10" s="4" t="e">
        <f>#REF!</f>
        <v>#REF!</v>
      </c>
      <c r="J10" s="4">
        <f t="shared" si="7"/>
        <v>0</v>
      </c>
      <c r="O10">
        <v>0</v>
      </c>
      <c r="P10">
        <v>1364</v>
      </c>
      <c r="Q10">
        <f t="shared" si="9"/>
        <v>1136.6666666666667</v>
      </c>
      <c r="R10" s="2">
        <v>27100000</v>
      </c>
      <c r="S10" s="8"/>
      <c r="T10" s="8"/>
    </row>
    <row r="11" spans="1:21" x14ac:dyDescent="0.25">
      <c r="A11" s="4">
        <f t="shared" si="0"/>
        <v>0</v>
      </c>
      <c r="B11" s="4">
        <f t="shared" si="1"/>
        <v>555</v>
      </c>
      <c r="C11" s="4">
        <f t="shared" si="10"/>
        <v>666</v>
      </c>
      <c r="D11" s="4">
        <f t="shared" si="2"/>
        <v>799.19999999999993</v>
      </c>
      <c r="E11" s="5">
        <f t="shared" si="3"/>
        <v>13000000</v>
      </c>
      <c r="F11" s="10">
        <f t="shared" si="4"/>
        <v>23423</v>
      </c>
      <c r="G11" s="10">
        <f t="shared" si="5"/>
        <v>19520</v>
      </c>
      <c r="H11" s="10">
        <f t="shared" si="6"/>
        <v>16266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v>555</v>
      </c>
      <c r="R11" s="2">
        <v>13000000</v>
      </c>
      <c r="S11" s="8"/>
      <c r="T11" s="8"/>
    </row>
    <row r="12" spans="1:21" x14ac:dyDescent="0.25">
      <c r="A12" s="4">
        <f t="shared" si="0"/>
        <v>0</v>
      </c>
      <c r="B12" s="4">
        <f t="shared" si="1"/>
        <v>1108.3333333333335</v>
      </c>
      <c r="C12" s="4">
        <f t="shared" si="10"/>
        <v>1330.0000000000002</v>
      </c>
      <c r="D12" s="4">
        <f t="shared" si="2"/>
        <v>1596.0000000000002</v>
      </c>
      <c r="E12" s="5">
        <f t="shared" si="3"/>
        <v>35000000</v>
      </c>
      <c r="F12" s="10">
        <f t="shared" si="4"/>
        <v>31579</v>
      </c>
      <c r="G12" s="16">
        <f t="shared" si="5"/>
        <v>26316</v>
      </c>
      <c r="H12" s="10">
        <f t="shared" si="6"/>
        <v>21930</v>
      </c>
      <c r="I12" s="4" t="e">
        <f>#REF!</f>
        <v>#REF!</v>
      </c>
      <c r="J12" s="4">
        <f t="shared" si="7"/>
        <v>0</v>
      </c>
      <c r="O12">
        <v>0</v>
      </c>
      <c r="P12">
        <v>1330</v>
      </c>
      <c r="Q12">
        <f t="shared" si="9"/>
        <v>1108.3333333333335</v>
      </c>
      <c r="R12" s="2">
        <v>35000000</v>
      </c>
      <c r="S12" s="8"/>
      <c r="T12" s="8"/>
    </row>
    <row r="13" spans="1:21" x14ac:dyDescent="0.25">
      <c r="A13" s="4">
        <f t="shared" si="0"/>
        <v>0</v>
      </c>
      <c r="B13" s="4">
        <f t="shared" si="1"/>
        <v>1195.4319</v>
      </c>
      <c r="C13" s="4">
        <f t="shared" si="10"/>
        <v>1434.51828</v>
      </c>
      <c r="D13" s="4">
        <f t="shared" si="2"/>
        <v>1721.421936</v>
      </c>
      <c r="E13" s="5">
        <f t="shared" si="3"/>
        <v>29000000</v>
      </c>
      <c r="F13" s="10">
        <f t="shared" si="4"/>
        <v>24259</v>
      </c>
      <c r="G13" s="16">
        <f t="shared" si="5"/>
        <v>20216</v>
      </c>
      <c r="H13" s="10">
        <f t="shared" si="6"/>
        <v>16847</v>
      </c>
      <c r="I13" s="4" t="e">
        <f>#REF!</f>
        <v>#REF!</v>
      </c>
      <c r="J13" s="4" t="str">
        <f t="shared" si="7"/>
        <v>08.09.20</v>
      </c>
      <c r="O13">
        <v>0</v>
      </c>
      <c r="P13">
        <f>133.27*10.764</f>
        <v>1434.51828</v>
      </c>
      <c r="Q13">
        <f t="shared" ref="Q13" si="11">P13/1.2</f>
        <v>1195.4319</v>
      </c>
      <c r="R13" s="2">
        <v>29000000</v>
      </c>
      <c r="S13" s="8" t="s">
        <v>29</v>
      </c>
      <c r="T13" s="8"/>
    </row>
    <row r="14" spans="1:21" x14ac:dyDescent="0.25">
      <c r="A14" s="4">
        <f t="shared" si="0"/>
        <v>0</v>
      </c>
      <c r="B14" s="4">
        <f t="shared" si="1"/>
        <v>0</v>
      </c>
      <c r="C14" s="4">
        <f t="shared" si="10"/>
        <v>0</v>
      </c>
      <c r="D14" s="4">
        <f t="shared" ref="D14:D15" si="12">C14*1.2</f>
        <v>0</v>
      </c>
      <c r="E14" s="5">
        <f t="shared" ref="E14:E15" si="13">R14</f>
        <v>0</v>
      </c>
      <c r="F14" s="10" t="e">
        <f t="shared" ref="F14:F15" si="14">ROUND((E14/B14),0)</f>
        <v>#DIV/0!</v>
      </c>
      <c r="G14" s="10" t="e">
        <f t="shared" ref="G14:G15" si="15">ROUND((E14/C14),0)</f>
        <v>#DIV/0!</v>
      </c>
      <c r="H14" s="10" t="e">
        <f t="shared" ref="H14:H15" si="16">ROUND((E14/D14),0)</f>
        <v>#DIV/0!</v>
      </c>
      <c r="I14" s="4" t="e">
        <f>#REF!</f>
        <v>#REF!</v>
      </c>
      <c r="J14" s="4">
        <f t="shared" ref="J14:J15" si="17">S14</f>
        <v>0</v>
      </c>
      <c r="O14">
        <v>0</v>
      </c>
      <c r="P14">
        <f t="shared" ref="P14:P15" si="18">O14/1.2</f>
        <v>0</v>
      </c>
      <c r="Q14">
        <f t="shared" ref="Q14:Q15" si="19">P14/1.2</f>
        <v>0</v>
      </c>
      <c r="R14" s="2">
        <v>0</v>
      </c>
      <c r="S14" s="8"/>
      <c r="T14" s="8"/>
    </row>
    <row r="15" spans="1:21" x14ac:dyDescent="0.25">
      <c r="A15" s="4">
        <f t="shared" si="0"/>
        <v>0</v>
      </c>
      <c r="B15" s="4">
        <f t="shared" si="1"/>
        <v>0</v>
      </c>
      <c r="C15" s="4">
        <f t="shared" si="10"/>
        <v>0</v>
      </c>
      <c r="D15" s="4">
        <f t="shared" si="12"/>
        <v>0</v>
      </c>
      <c r="E15" s="5">
        <f t="shared" si="13"/>
        <v>0</v>
      </c>
      <c r="F15" s="10" t="e">
        <f t="shared" si="14"/>
        <v>#DIV/0!</v>
      </c>
      <c r="G15" s="4" t="e">
        <f t="shared" si="15"/>
        <v>#DIV/0!</v>
      </c>
      <c r="H15" s="4" t="e">
        <f t="shared" si="16"/>
        <v>#DIV/0!</v>
      </c>
      <c r="I15" s="4" t="e">
        <f>#REF!</f>
        <v>#REF!</v>
      </c>
      <c r="J15" s="4">
        <f t="shared" si="17"/>
        <v>0</v>
      </c>
      <c r="O15">
        <v>0</v>
      </c>
      <c r="P15">
        <f t="shared" si="18"/>
        <v>0</v>
      </c>
      <c r="Q15">
        <f t="shared" si="19"/>
        <v>0</v>
      </c>
      <c r="R15" s="2">
        <v>0</v>
      </c>
      <c r="S15" s="8"/>
      <c r="T15" s="8"/>
    </row>
    <row r="18" spans="7:24" x14ac:dyDescent="0.25">
      <c r="G18" t="s">
        <v>13</v>
      </c>
    </row>
    <row r="20" spans="7:24" x14ac:dyDescent="0.25">
      <c r="G20" t="s">
        <v>14</v>
      </c>
      <c r="H20">
        <v>600</v>
      </c>
      <c r="O20">
        <f>20000*1.1</f>
        <v>22000</v>
      </c>
    </row>
    <row r="21" spans="7:24" x14ac:dyDescent="0.25">
      <c r="G21" t="s">
        <v>15</v>
      </c>
      <c r="H21">
        <v>750</v>
      </c>
      <c r="J21">
        <f>18.6*37</f>
        <v>688.2</v>
      </c>
    </row>
    <row r="22" spans="7:24" x14ac:dyDescent="0.25">
      <c r="G22" s="6" t="s">
        <v>16</v>
      </c>
      <c r="H22" s="6">
        <v>21500</v>
      </c>
      <c r="S22" t="s">
        <v>23</v>
      </c>
    </row>
    <row r="23" spans="7:24" x14ac:dyDescent="0.25">
      <c r="G23" t="s">
        <v>17</v>
      </c>
      <c r="H23">
        <f>H22*H20</f>
        <v>12900000</v>
      </c>
    </row>
    <row r="24" spans="7:24" x14ac:dyDescent="0.25">
      <c r="G24" t="s">
        <v>30</v>
      </c>
      <c r="H24">
        <f>H20*1500</f>
        <v>900000</v>
      </c>
      <c r="J24" s="15">
        <v>0.2</v>
      </c>
      <c r="P24" s="11"/>
      <c r="Q24" s="11"/>
      <c r="R24" s="13"/>
      <c r="T24" s="11"/>
      <c r="U24" s="11"/>
      <c r="V24" s="11"/>
      <c r="W24" s="11"/>
      <c r="X24" s="11"/>
    </row>
    <row r="25" spans="7:24" x14ac:dyDescent="0.25">
      <c r="H25">
        <f>H24+H23</f>
        <v>13800000</v>
      </c>
      <c r="J25" s="15"/>
      <c r="P25" s="11"/>
      <c r="Q25" s="11"/>
      <c r="R25" s="13"/>
      <c r="T25" s="11"/>
      <c r="U25" s="11"/>
      <c r="V25" s="11"/>
      <c r="W25" s="11"/>
      <c r="X25" s="11"/>
    </row>
    <row r="26" spans="7:24" x14ac:dyDescent="0.25">
      <c r="J26" s="15"/>
      <c r="P26" s="11"/>
      <c r="Q26" s="11"/>
      <c r="R26" s="13"/>
      <c r="T26" s="11"/>
      <c r="U26" s="11"/>
      <c r="V26" s="11"/>
      <c r="W26" s="11"/>
      <c r="X26" s="11"/>
    </row>
    <row r="27" spans="7:24" x14ac:dyDescent="0.25">
      <c r="J27" s="15"/>
      <c r="P27" s="11"/>
      <c r="Q27" s="11"/>
      <c r="R27" s="13"/>
      <c r="T27" s="11"/>
      <c r="U27" s="11"/>
      <c r="V27" s="11"/>
      <c r="W27" s="11"/>
      <c r="X27" s="11"/>
    </row>
    <row r="28" spans="7:24" x14ac:dyDescent="0.25">
      <c r="G28" s="17" t="s">
        <v>28</v>
      </c>
      <c r="H28" s="18"/>
      <c r="P28" s="11"/>
      <c r="Q28" s="14"/>
      <c r="R28" s="14"/>
      <c r="T28" s="14"/>
      <c r="U28" s="14"/>
      <c r="V28" s="11"/>
      <c r="W28" s="11"/>
      <c r="X28" s="11"/>
    </row>
    <row r="29" spans="7:24" x14ac:dyDescent="0.25">
      <c r="G29" s="18" t="s">
        <v>24</v>
      </c>
      <c r="H29" s="18"/>
      <c r="J29" t="s">
        <v>26</v>
      </c>
      <c r="P29" s="11"/>
      <c r="Q29" s="11"/>
      <c r="R29" s="11"/>
      <c r="T29" s="11"/>
      <c r="U29" s="11"/>
      <c r="V29" s="11"/>
      <c r="W29" s="11"/>
      <c r="X29" s="11"/>
    </row>
    <row r="30" spans="7:24" x14ac:dyDescent="0.25">
      <c r="G30" s="18"/>
      <c r="H30" s="18"/>
      <c r="J30">
        <v>62</v>
      </c>
      <c r="N30">
        <v>18.36</v>
      </c>
      <c r="O30">
        <f>N30*J30</f>
        <v>1138.32</v>
      </c>
      <c r="P30" s="11"/>
      <c r="Q30" s="11"/>
      <c r="R30" s="11"/>
      <c r="T30" s="11"/>
      <c r="U30" s="11"/>
      <c r="V30" s="11"/>
      <c r="W30" s="11"/>
      <c r="X30" s="11"/>
    </row>
    <row r="31" spans="7:24" x14ac:dyDescent="0.25">
      <c r="J31" t="s">
        <v>27</v>
      </c>
      <c r="P31" s="11"/>
      <c r="Q31" s="11"/>
      <c r="R31" s="12"/>
      <c r="T31" s="12"/>
      <c r="U31" s="12"/>
      <c r="V31" s="11"/>
      <c r="W31" s="11"/>
      <c r="X31" s="11"/>
    </row>
    <row r="32" spans="7:24" x14ac:dyDescent="0.25">
      <c r="G32" t="s">
        <v>25</v>
      </c>
      <c r="J32">
        <v>26.44</v>
      </c>
      <c r="N32">
        <v>18.36</v>
      </c>
      <c r="O32">
        <f>N32*J32</f>
        <v>485.4384</v>
      </c>
      <c r="P32" s="11"/>
      <c r="Q32" s="11"/>
      <c r="R32" s="11"/>
      <c r="T32" s="11"/>
      <c r="U32" s="11"/>
      <c r="V32" s="11"/>
      <c r="W32" s="11"/>
      <c r="X32" s="11"/>
    </row>
    <row r="33" spans="10:24" x14ac:dyDescent="0.25">
      <c r="J33">
        <v>7.11</v>
      </c>
      <c r="N33">
        <v>9.93</v>
      </c>
      <c r="O33">
        <f>N33*J33</f>
        <v>70.6023</v>
      </c>
      <c r="P33" s="11"/>
      <c r="Q33" s="11"/>
      <c r="R33" s="11"/>
      <c r="T33" s="11"/>
      <c r="U33" s="11"/>
      <c r="V33" s="11"/>
      <c r="W33" s="11"/>
      <c r="X33" s="11"/>
    </row>
    <row r="34" spans="10:24" x14ac:dyDescent="0.25">
      <c r="O34">
        <f>SUM(O32:O33)</f>
        <v>556.04070000000002</v>
      </c>
      <c r="P34" s="11"/>
      <c r="Q34" s="11"/>
      <c r="R34" s="11"/>
      <c r="T34" s="11"/>
      <c r="U34" s="11"/>
      <c r="V34" s="11"/>
      <c r="W34" s="11"/>
      <c r="X34" s="11"/>
    </row>
    <row r="35" spans="10:24" x14ac:dyDescent="0.25">
      <c r="P35" s="11"/>
      <c r="Q35" s="11"/>
      <c r="R35" s="11"/>
      <c r="S35" s="6"/>
      <c r="T35" s="11"/>
      <c r="U35" s="11"/>
      <c r="V35" s="11"/>
      <c r="W35" s="11"/>
      <c r="X35" s="11"/>
    </row>
    <row r="36" spans="10:24" x14ac:dyDescent="0.25">
      <c r="P36" s="11"/>
      <c r="Q36" s="11"/>
      <c r="R36" s="11"/>
      <c r="S36" s="6"/>
      <c r="T36" s="11"/>
      <c r="U36" s="11"/>
      <c r="V36" s="11"/>
      <c r="W36" s="11"/>
      <c r="X36" s="11"/>
    </row>
    <row r="37" spans="10:24" x14ac:dyDescent="0.25">
      <c r="Q37" s="11"/>
      <c r="R37" s="11"/>
    </row>
    <row r="38" spans="10:24" x14ac:dyDescent="0.25">
      <c r="Q38" s="11"/>
      <c r="R38" s="11"/>
      <c r="T38" s="6"/>
    </row>
    <row r="39" spans="10:24" x14ac:dyDescent="0.25">
      <c r="P39" s="11"/>
      <c r="Q39" s="11"/>
      <c r="R39" s="11"/>
      <c r="S39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B3" sqref="B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C5" sqref="C5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topLeftCell="A19"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2024-10-24T10:24:33Z</dcterms:modified>
</cp:coreProperties>
</file>