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SME Goregaon (E)\Tejal Jaideep Shah\"/>
    </mc:Choice>
  </mc:AlternateContent>
  <xr:revisionPtr revIDLastSave="0" documentId="13_ncr:1_{1C0B1A75-1F25-4C5D-8112-687ABFC65C9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Q13" i="4" l="1"/>
  <c r="P13" i="4"/>
  <c r="Q10" i="4"/>
  <c r="Q4" i="4" l="1"/>
  <c r="H19" i="4"/>
  <c r="N36" i="4" l="1"/>
  <c r="N35" i="4"/>
  <c r="J30" i="4"/>
  <c r="N30" i="4" s="1"/>
  <c r="N33" i="4" s="1"/>
  <c r="N27" i="4"/>
  <c r="N28" i="4"/>
  <c r="N29" i="4"/>
  <c r="N31" i="4"/>
  <c r="N32" i="4"/>
  <c r="N26" i="4"/>
  <c r="P12" i="4" l="1"/>
  <c r="P11" i="4"/>
  <c r="P10" i="4"/>
  <c r="P9" i="4"/>
  <c r="P8" i="4"/>
  <c r="P7" i="4"/>
  <c r="P6" i="4"/>
  <c r="P5" i="4"/>
  <c r="P4" i="4"/>
  <c r="P3" i="4"/>
  <c r="P2" i="4"/>
  <c r="C15" i="4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<sst xmlns="http://schemas.openxmlformats.org/spreadsheetml/2006/main" count="28" uniqueCount="25">
  <si>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</si>
  <si>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</si>
  <si>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</si>
  <si>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</si>
  <si>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</si>
  <si>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</si>
  <si>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</si>
  <si>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</si>
  <si>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</si>
  <si>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</si>
  <si>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</si>
  <si>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</si>
  <si>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</si>
  <si>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</t>
  </si>
  <si>
    <t>fmv</t>
  </si>
  <si>
    <t>mca</t>
  </si>
  <si>
    <t>Flat No. 203, 2nd Floor, Goregaon Yogiraj society, Plot No. 310, Road NO 16, Jawahar Nagar, Goregaon West,</t>
  </si>
  <si>
    <t>RERA Ca</t>
  </si>
  <si>
    <t>80.11.23</t>
  </si>
  <si>
    <t>10.10.23</t>
  </si>
  <si>
    <t>31.4.24</t>
  </si>
  <si>
    <t>22.05.24</t>
  </si>
  <si>
    <t>20.03.24</t>
  </si>
  <si>
    <t>26.03.24</t>
  </si>
  <si>
    <t>23.01.24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</si>
</sst>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467981</xdr:colOff>
      <xdr:row>47</xdr:row>
      <xdr:rowOff>105975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CB1D64-8807-48E5-B344-5DD5E27174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02381" cy="8602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7</xdr:row>
      <xdr:rowOff>66675</xdr:rowOff>
    </xdr:from>
    <xdr:to>
      <xdr:col>14</xdr:col>
      <xdr:colOff>257175</xdr:colOff>
      <xdr:row>62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73E7E1-8D90-4B24-A502-4578D7E712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0" y="1400175"/>
          <a:ext cx="7553325" cy="104394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48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EC7F5F0-862A-4E16-80CD-FC91D35EC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067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506087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FC2042-3C07-438B-B674-C8661D76F8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40487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15</xdr:col>
      <xdr:colOff>10803</xdr:colOff>
      <xdr:row>52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5745AA-957A-4CB2-BD67-EF0D87F66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154803" cy="870706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448929</xdr:colOff>
      <xdr:row>45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214930-B173-4D0E-B1B3-3700DEAA0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83329" cy="870706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458455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EEFBAB-B58F-4592-AD17-A71CBFE56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92855" cy="865943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49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A6F757-09F6-4922-8E3D-ED9F10D8D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2106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51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30D24A-4F4E-4750-952F-CAFDB81C7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5821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49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104C79-B221-4434-AAB5-E18323763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2106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14</xdr:col>
      <xdr:colOff>238125</xdr:colOff>
      <xdr:row>47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84088-26DE-4266-B65A-AD7E4D3DB7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7553325" cy="85248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47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A0A959-D68B-4FDE-BE74-1BA98313F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88677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49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BB6885-B12E-49B0-940B-0B5EEDAF21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410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="115" zoomScaleNormal="115" workbookViewId="0">
      <selection activeCell="R14" sqref="R1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9.570312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625</v>
      </c>
      <c r="C2" s="4">
        <f>B2*1.2</f>
        <v>750</v>
      </c>
      <c r="D2" s="4">
        <f t="shared" ref="D2:D13" si="2">C2*1.2</f>
        <v>900</v>
      </c>
      <c r="E2" s="5">
        <f t="shared" ref="E2:E13" si="3">R2</f>
        <v>10200000</v>
      </c>
      <c r="F2" s="10">
        <f t="shared" ref="F2:F13" si="4">ROUND((E2/B2),0)</f>
        <v>16320</v>
      </c>
      <c r="G2" s="10">
        <f t="shared" ref="G2:G13" si="5">ROUND((E2/C2),0)</f>
        <v>13600</v>
      </c>
      <c r="H2" s="10">
        <f t="shared" ref="H2:H13" si="6">ROUND((E2/D2),0)</f>
        <v>11333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625</v>
      </c>
      <c r="R2" s="2">
        <v>10200000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387</v>
      </c>
      <c r="C3" s="4">
        <f t="shared" ref="C3:C15" si="9">B3*1.2</f>
        <v>464.4</v>
      </c>
      <c r="D3" s="4">
        <f t="shared" si="2"/>
        <v>557.28</v>
      </c>
      <c r="E3" s="16">
        <f t="shared" si="3"/>
        <v>7353000</v>
      </c>
      <c r="F3" s="10">
        <f t="shared" si="4"/>
        <v>19000</v>
      </c>
      <c r="G3" s="10">
        <f t="shared" si="5"/>
        <v>15833</v>
      </c>
      <c r="H3" s="10">
        <f t="shared" si="6"/>
        <v>13194</v>
      </c>
      <c r="I3" s="4" t="e">
        <f>#REF!</f>
        <v>#REF!</v>
      </c>
      <c r="J3" s="4" t="str">
        <f t="shared" si="7"/>
        <v>80.11.23</v>
      </c>
      <c r="O3">
        <v>0</v>
      </c>
      <c r="P3">
        <f t="shared" si="8"/>
        <v>0</v>
      </c>
      <c r="Q3">
        <v>387</v>
      </c>
      <c r="R3" s="2">
        <v>7353000</v>
      </c>
      <c r="S3" s="8" t="s">
        <v>18</v>
      </c>
      <c r="T3" s="8"/>
    </row>
    <row r="4" spans="1:20" x14ac:dyDescent="0.25">
      <c r="A4" s="4">
        <f t="shared" si="0"/>
        <v>0</v>
      </c>
      <c r="B4" s="4">
        <f t="shared" si="1"/>
        <v>389.97971999999993</v>
      </c>
      <c r="C4" s="4">
        <f t="shared" si="9"/>
        <v>467.97566399999988</v>
      </c>
      <c r="D4" s="4">
        <f t="shared" si="2"/>
        <v>561.57079679999981</v>
      </c>
      <c r="E4" s="16">
        <f t="shared" si="3"/>
        <v>9000000</v>
      </c>
      <c r="F4" s="10">
        <f t="shared" si="4"/>
        <v>23078</v>
      </c>
      <c r="G4" s="10">
        <f t="shared" si="5"/>
        <v>19232</v>
      </c>
      <c r="H4" s="10">
        <f t="shared" si="6"/>
        <v>16026</v>
      </c>
      <c r="I4" s="4" t="e">
        <f>#REF!</f>
        <v>#REF!</v>
      </c>
      <c r="J4" s="4" t="str">
        <f t="shared" si="7"/>
        <v>10.10.23</v>
      </c>
      <c r="O4">
        <v>0</v>
      </c>
      <c r="P4">
        <f t="shared" si="8"/>
        <v>0</v>
      </c>
      <c r="Q4">
        <f>36.23*10.764</f>
        <v>389.97971999999993</v>
      </c>
      <c r="R4" s="2">
        <v>9000000</v>
      </c>
      <c r="S4" s="8" t="s">
        <v>19</v>
      </c>
      <c r="T4" s="8"/>
    </row>
    <row r="5" spans="1:20" x14ac:dyDescent="0.25">
      <c r="A5" s="4">
        <f t="shared" si="0"/>
        <v>0</v>
      </c>
      <c r="B5" s="4">
        <f t="shared" si="1"/>
        <v>675</v>
      </c>
      <c r="C5" s="4">
        <f t="shared" si="9"/>
        <v>810</v>
      </c>
      <c r="D5" s="4">
        <f t="shared" si="2"/>
        <v>972</v>
      </c>
      <c r="E5" s="16">
        <f t="shared" si="3"/>
        <v>19500000</v>
      </c>
      <c r="F5" s="10">
        <f t="shared" si="4"/>
        <v>28889</v>
      </c>
      <c r="G5" s="10">
        <f t="shared" si="5"/>
        <v>24074</v>
      </c>
      <c r="H5" s="10">
        <f t="shared" si="6"/>
        <v>20062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675</v>
      </c>
      <c r="R5" s="2">
        <v>19500000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636</v>
      </c>
      <c r="C6" s="4">
        <f t="shared" si="9"/>
        <v>763.19999999999993</v>
      </c>
      <c r="D6" s="4">
        <f t="shared" si="2"/>
        <v>915.83999999999992</v>
      </c>
      <c r="E6" s="16">
        <f t="shared" si="3"/>
        <v>19000000</v>
      </c>
      <c r="F6" s="10">
        <f t="shared" si="4"/>
        <v>29874</v>
      </c>
      <c r="G6" s="10">
        <f t="shared" si="5"/>
        <v>24895</v>
      </c>
      <c r="H6" s="10">
        <f t="shared" si="6"/>
        <v>20746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636</v>
      </c>
      <c r="R6" s="2">
        <v>19000000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750</v>
      </c>
      <c r="C7" s="4">
        <f t="shared" si="9"/>
        <v>900</v>
      </c>
      <c r="D7" s="4">
        <f t="shared" si="2"/>
        <v>1080</v>
      </c>
      <c r="E7" s="16">
        <f t="shared" si="3"/>
        <v>20000000</v>
      </c>
      <c r="F7" s="15">
        <f t="shared" si="4"/>
        <v>26667</v>
      </c>
      <c r="G7" s="10">
        <f t="shared" si="5"/>
        <v>22222</v>
      </c>
      <c r="H7" s="10">
        <f t="shared" si="6"/>
        <v>18519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750</v>
      </c>
      <c r="R7" s="2">
        <v>20000000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611</v>
      </c>
      <c r="C8" s="4">
        <f t="shared" si="9"/>
        <v>733.19999999999993</v>
      </c>
      <c r="D8" s="4">
        <f t="shared" si="2"/>
        <v>879.83999999999992</v>
      </c>
      <c r="E8" s="16">
        <f t="shared" si="3"/>
        <v>16000000</v>
      </c>
      <c r="F8" s="15">
        <f t="shared" si="4"/>
        <v>26187</v>
      </c>
      <c r="G8" s="10">
        <f t="shared" si="5"/>
        <v>21822</v>
      </c>
      <c r="H8" s="10">
        <f t="shared" si="6"/>
        <v>18185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611</v>
      </c>
      <c r="R8" s="2">
        <v>16000000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728</v>
      </c>
      <c r="C9" s="4">
        <f t="shared" si="9"/>
        <v>873.6</v>
      </c>
      <c r="D9" s="4">
        <f t="shared" si="2"/>
        <v>1048.32</v>
      </c>
      <c r="E9" s="16">
        <f t="shared" si="3"/>
        <v>22500000</v>
      </c>
      <c r="F9" s="10">
        <f t="shared" si="4"/>
        <v>30907</v>
      </c>
      <c r="G9" s="10">
        <f t="shared" si="5"/>
        <v>25755</v>
      </c>
      <c r="H9" s="10">
        <f t="shared" si="6"/>
        <v>21463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728</v>
      </c>
      <c r="R9" s="2">
        <v>22500000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819.78623999999991</v>
      </c>
      <c r="C10" s="4">
        <f t="shared" si="9"/>
        <v>983.74348799999984</v>
      </c>
      <c r="D10" s="4">
        <f t="shared" si="2"/>
        <v>1180.4921855999999</v>
      </c>
      <c r="E10" s="16">
        <f t="shared" si="3"/>
        <v>19072000</v>
      </c>
      <c r="F10" s="10">
        <f t="shared" si="4"/>
        <v>23265</v>
      </c>
      <c r="G10" s="10">
        <f t="shared" si="5"/>
        <v>19387</v>
      </c>
      <c r="H10" s="10">
        <f t="shared" si="6"/>
        <v>16156</v>
      </c>
      <c r="I10" s="4" t="e">
        <f>#REF!</f>
        <v>#REF!</v>
      </c>
      <c r="J10" s="4" t="str">
        <f t="shared" si="7"/>
        <v>31.4.24</v>
      </c>
      <c r="O10">
        <v>0</v>
      </c>
      <c r="P10">
        <f t="shared" si="8"/>
        <v>0</v>
      </c>
      <c r="Q10">
        <f>76.16*10.764</f>
        <v>819.78623999999991</v>
      </c>
      <c r="R10" s="2">
        <v>19072000</v>
      </c>
      <c r="S10" s="8" t="s">
        <v>20</v>
      </c>
      <c r="T10" s="8"/>
    </row>
    <row r="11" spans="1:20" x14ac:dyDescent="0.25">
      <c r="A11" s="4">
        <f t="shared" si="0"/>
        <v>0</v>
      </c>
      <c r="B11" s="4">
        <f t="shared" si="1"/>
        <v>728</v>
      </c>
      <c r="C11" s="4">
        <f t="shared" si="9"/>
        <v>873.6</v>
      </c>
      <c r="D11" s="4">
        <f t="shared" si="2"/>
        <v>1048.32</v>
      </c>
      <c r="E11" s="16">
        <f t="shared" si="3"/>
        <v>22500000</v>
      </c>
      <c r="F11" s="10">
        <f t="shared" si="4"/>
        <v>30907</v>
      </c>
      <c r="G11" s="10">
        <f t="shared" si="5"/>
        <v>25755</v>
      </c>
      <c r="H11" s="10">
        <f t="shared" si="6"/>
        <v>21463</v>
      </c>
      <c r="I11" s="4" t="e">
        <f>#REF!</f>
        <v>#REF!</v>
      </c>
      <c r="J11" s="4" t="str">
        <f t="shared" si="7"/>
        <v>22.05.24</v>
      </c>
      <c r="O11">
        <v>0</v>
      </c>
      <c r="P11">
        <f t="shared" si="8"/>
        <v>0</v>
      </c>
      <c r="Q11">
        <v>728</v>
      </c>
      <c r="R11" s="2">
        <v>22500000</v>
      </c>
      <c r="S11" s="8" t="s">
        <v>21</v>
      </c>
      <c r="T11" s="8"/>
    </row>
    <row r="12" spans="1:20" x14ac:dyDescent="0.25">
      <c r="A12" s="4">
        <f t="shared" si="0"/>
        <v>0</v>
      </c>
      <c r="B12" s="4">
        <f t="shared" si="1"/>
        <v>754</v>
      </c>
      <c r="C12" s="4">
        <f t="shared" si="9"/>
        <v>904.8</v>
      </c>
      <c r="D12" s="4">
        <f t="shared" si="2"/>
        <v>1085.76</v>
      </c>
      <c r="E12" s="16">
        <f t="shared" si="3"/>
        <v>20700000</v>
      </c>
      <c r="F12" s="10">
        <f t="shared" si="4"/>
        <v>27454</v>
      </c>
      <c r="G12" s="10">
        <f t="shared" si="5"/>
        <v>22878</v>
      </c>
      <c r="H12" s="10">
        <f t="shared" si="6"/>
        <v>19065</v>
      </c>
      <c r="I12" s="4" t="e">
        <f>#REF!</f>
        <v>#REF!</v>
      </c>
      <c r="J12" s="4" t="str">
        <f t="shared" si="7"/>
        <v>20.03.24</v>
      </c>
      <c r="O12">
        <v>0</v>
      </c>
      <c r="P12">
        <f t="shared" si="8"/>
        <v>0</v>
      </c>
      <c r="Q12">
        <v>754</v>
      </c>
      <c r="R12" s="2">
        <v>20700000</v>
      </c>
      <c r="S12" s="8" t="s">
        <v>22</v>
      </c>
      <c r="T12" s="8"/>
    </row>
    <row r="13" spans="1:20" x14ac:dyDescent="0.25">
      <c r="A13" s="4">
        <f t="shared" si="0"/>
        <v>0</v>
      </c>
      <c r="B13" s="4">
        <f t="shared" si="1"/>
        <v>411.96763636363636</v>
      </c>
      <c r="C13" s="4">
        <f t="shared" si="9"/>
        <v>494.36116363636359</v>
      </c>
      <c r="D13" s="4">
        <f t="shared" si="2"/>
        <v>593.2333963636363</v>
      </c>
      <c r="E13" s="16">
        <f t="shared" si="3"/>
        <v>10500000</v>
      </c>
      <c r="F13" s="15">
        <f t="shared" si="4"/>
        <v>25487</v>
      </c>
      <c r="G13" s="10">
        <f t="shared" si="5"/>
        <v>21240</v>
      </c>
      <c r="H13" s="10">
        <f t="shared" si="6"/>
        <v>17700</v>
      </c>
      <c r="I13" s="4" t="e">
        <f>#REF!</f>
        <v>#REF!</v>
      </c>
      <c r="J13" s="4" t="str">
        <f t="shared" si="7"/>
        <v>26.03.24</v>
      </c>
      <c r="O13">
        <v>0</v>
      </c>
      <c r="P13">
        <f>42.1*10.764</f>
        <v>453.1644</v>
      </c>
      <c r="Q13">
        <f>P13/1.1</f>
        <v>411.96763636363636</v>
      </c>
      <c r="R13" s="2">
        <v>10500000</v>
      </c>
      <c r="S13" s="8" t="s">
        <v>23</v>
      </c>
      <c r="T13" s="8"/>
    </row>
    <row r="14" spans="1:20" x14ac:dyDescent="0.25">
      <c r="A14" s="4">
        <f t="shared" si="0"/>
        <v>0</v>
      </c>
      <c r="B14" s="4">
        <f t="shared" si="1"/>
        <v>652</v>
      </c>
      <c r="C14" s="4">
        <f t="shared" si="9"/>
        <v>782.4</v>
      </c>
      <c r="D14" s="4">
        <f t="shared" ref="D14:D15" si="10">C14*1.2</f>
        <v>938.87999999999988</v>
      </c>
      <c r="E14" s="16">
        <f t="shared" ref="E14:E15" si="11">R14</f>
        <v>17000000</v>
      </c>
      <c r="F14" s="15">
        <f t="shared" ref="F14:F15" si="12">ROUND((E14/B14),0)</f>
        <v>26074</v>
      </c>
      <c r="G14" s="10">
        <f t="shared" ref="G14:G15" si="13">ROUND((E14/C14),0)</f>
        <v>21728</v>
      </c>
      <c r="H14" s="10">
        <f t="shared" ref="H14:H15" si="14">ROUND((E14/D14),0)</f>
        <v>18107</v>
      </c>
      <c r="I14" s="4" t="e">
        <f>#REF!</f>
        <v>#REF!</v>
      </c>
      <c r="J14" s="4" t="str">
        <f t="shared" ref="J14:J15" si="15">S14</f>
        <v>23.01.24</v>
      </c>
      <c r="O14">
        <v>0</v>
      </c>
      <c r="P14">
        <f t="shared" ref="P14:P15" si="16">O14/1.2</f>
        <v>0</v>
      </c>
      <c r="Q14">
        <v>652</v>
      </c>
      <c r="R14" s="2">
        <v>17000000</v>
      </c>
      <c r="S14" s="8" t="s">
        <v>24</v>
      </c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0"/>
        <v>0</v>
      </c>
      <c r="E15" s="16">
        <f t="shared" si="11"/>
        <v>0</v>
      </c>
      <c r="F15" s="10" t="e">
        <f t="shared" si="12"/>
        <v>#DIV/0!</v>
      </c>
      <c r="G15" s="10" t="e">
        <f t="shared" si="13"/>
        <v>#DIV/0!</v>
      </c>
      <c r="H15" s="10" t="e">
        <f t="shared" si="14"/>
        <v>#DIV/0!</v>
      </c>
      <c r="I15" s="4" t="e">
        <f>#REF!</f>
        <v>#REF!</v>
      </c>
      <c r="J15" s="4">
        <f t="shared" si="15"/>
        <v>0</v>
      </c>
      <c r="O15">
        <v>0</v>
      </c>
      <c r="P15">
        <f t="shared" si="16"/>
        <v>0</v>
      </c>
      <c r="Q15">
        <f t="shared" ref="Q14:Q15" si="17">P15/1.2</f>
        <v>0</v>
      </c>
      <c r="R15" s="2">
        <v>0</v>
      </c>
      <c r="S15" s="8"/>
      <c r="T15" s="8"/>
    </row>
    <row r="16" spans="1:20" x14ac:dyDescent="0.25">
      <c r="E16" s="8"/>
      <c r="F16" s="8"/>
      <c r="G16" s="8" t="s">
        <v>16</v>
      </c>
      <c r="H16" s="8"/>
    </row>
    <row r="17" spans="7:24" x14ac:dyDescent="0.25">
      <c r="G17" t="s">
        <v>17</v>
      </c>
      <c r="H17">
        <v>540</v>
      </c>
    </row>
    <row r="18" spans="7:24" x14ac:dyDescent="0.25">
      <c r="G18" t="s">
        <v>13</v>
      </c>
      <c r="H18">
        <v>26000</v>
      </c>
    </row>
    <row r="19" spans="7:24" x14ac:dyDescent="0.25">
      <c r="G19" t="s">
        <v>14</v>
      </c>
      <c r="H19">
        <f>H18*H17</f>
        <v>14040000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I25" t="s">
        <v>15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I26">
        <v>9.99</v>
      </c>
      <c r="J26">
        <v>14.41</v>
      </c>
      <c r="N26">
        <f>J26*I26</f>
        <v>143.95590000000001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I27">
        <v>8.84</v>
      </c>
      <c r="J27">
        <v>9.9499999999999993</v>
      </c>
      <c r="N27">
        <f t="shared" ref="N27:N32" si="18">J27*I27</f>
        <v>87.957999999999998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I28">
        <v>8</v>
      </c>
      <c r="J28">
        <v>4.0199999999999996</v>
      </c>
      <c r="N28">
        <f t="shared" si="18"/>
        <v>32.159999999999997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I29">
        <v>7.36</v>
      </c>
      <c r="J29">
        <v>15.44</v>
      </c>
      <c r="N29">
        <f t="shared" si="18"/>
        <v>113.6384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I30">
        <v>9.16</v>
      </c>
      <c r="J30">
        <f>81.26/I30</f>
        <v>8.8711790393013104</v>
      </c>
      <c r="N30">
        <f t="shared" si="18"/>
        <v>81.260000000000005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I31">
        <v>6.43</v>
      </c>
      <c r="J31">
        <v>3.81</v>
      </c>
      <c r="M31">
        <v>3.83</v>
      </c>
      <c r="N31">
        <f t="shared" si="18"/>
        <v>24.4983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I32">
        <v>3.37</v>
      </c>
      <c r="J32">
        <v>3.78</v>
      </c>
      <c r="M32">
        <v>3.78</v>
      </c>
      <c r="N32">
        <f t="shared" si="18"/>
        <v>12.7386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4:24" x14ac:dyDescent="0.25">
      <c r="N33">
        <f>SUM(N26:N32)</f>
        <v>496.20920000000001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14:24" x14ac:dyDescent="0.25">
      <c r="N34">
        <v>18000</v>
      </c>
      <c r="Q34" s="11"/>
      <c r="R34" s="11"/>
    </row>
    <row r="35" spans="14:24" x14ac:dyDescent="0.25">
      <c r="N35">
        <f>N34*N33</f>
        <v>8931765.5999999996</v>
      </c>
      <c r="Q35" s="11"/>
      <c r="R35" s="11"/>
      <c r="T35" s="6"/>
    </row>
    <row r="36" spans="14:24" x14ac:dyDescent="0.25">
      <c r="N36">
        <f>N35/485</f>
        <v>18416.01154639175</v>
      </c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5" workbookViewId="0">
      <selection activeCell="D16" sqref="D1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4" sqref="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768D2-D226-4C07-A3FE-1BF21672156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2024-12-04T05:05:18Z</dcterms:modified>
</cp:coreProperties>
</file>